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0" windowWidth="0" windowHeight="0"/>
  </bookViews>
  <sheets>
    <sheet name="Rekapitulace stavby" sheetId="1" r:id="rId1"/>
    <sheet name="SO 000 - Vedlejší a ostat..." sheetId="2" r:id="rId2"/>
    <sheet name="SO 101 - Komunikace pěší" sheetId="3" r:id="rId3"/>
    <sheet name="SO 401 - Přeložka VO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000 - Vedlejší a ostat...'!$C$120:$K$137</definedName>
    <definedName name="_xlnm.Print_Area" localSheetId="1">'SO 000 - Vedlejší a ostat...'!$C$4:$J$76,'SO 000 - Vedlejší a ostat...'!$C$82:$J$102,'SO 000 - Vedlejší a ostat...'!$C$108:$J$137</definedName>
    <definedName name="_xlnm.Print_Titles" localSheetId="1">'SO 000 - Vedlejší a ostat...'!$120:$120</definedName>
    <definedName name="_xlnm._FilterDatabase" localSheetId="2" hidden="1">'SO 101 - Komunikace pěší'!$C$127:$K$249</definedName>
    <definedName name="_xlnm.Print_Area" localSheetId="2">'SO 101 - Komunikace pěší'!$C$4:$J$76,'SO 101 - Komunikace pěší'!$C$82:$J$109,'SO 101 - Komunikace pěší'!$C$115:$J$249</definedName>
    <definedName name="_xlnm.Print_Titles" localSheetId="2">'SO 101 - Komunikace pěší'!$127:$127</definedName>
    <definedName name="_xlnm._FilterDatabase" localSheetId="3" hidden="1">'SO 401 - Přeložka VO'!$C$126:$K$186</definedName>
    <definedName name="_xlnm.Print_Area" localSheetId="3">'SO 401 - Přeložka VO'!$C$4:$J$76,'SO 401 - Přeložka VO'!$C$82:$J$108,'SO 401 - Přeložka VO'!$C$114:$J$186</definedName>
    <definedName name="_xlnm.Print_Titles" localSheetId="3">'SO 401 - Přeložka VO'!$126:$126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86"/>
  <c r="BH186"/>
  <c r="BG186"/>
  <c r="BF186"/>
  <c r="T186"/>
  <c r="T185"/>
  <c r="R186"/>
  <c r="R185"/>
  <c r="P186"/>
  <c r="P185"/>
  <c r="BI184"/>
  <c r="BH184"/>
  <c r="BG184"/>
  <c r="BF184"/>
  <c r="T184"/>
  <c r="T183"/>
  <c r="R184"/>
  <c r="R183"/>
  <c r="P184"/>
  <c r="P183"/>
  <c r="BI182"/>
  <c r="BH182"/>
  <c r="BG182"/>
  <c r="BF182"/>
  <c r="T182"/>
  <c r="T181"/>
  <c r="T180"/>
  <c r="R182"/>
  <c r="R181"/>
  <c r="R180"/>
  <c r="P182"/>
  <c r="P181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0"/>
  <c r="BH130"/>
  <c r="BG130"/>
  <c r="BF130"/>
  <c r="T130"/>
  <c r="T129"/>
  <c r="T128"/>
  <c r="R130"/>
  <c r="R129"/>
  <c r="R128"/>
  <c r="P130"/>
  <c r="P129"/>
  <c r="P128"/>
  <c r="J124"/>
  <c r="J123"/>
  <c r="F123"/>
  <c r="F121"/>
  <c r="E119"/>
  <c r="J92"/>
  <c r="J91"/>
  <c r="F91"/>
  <c r="F89"/>
  <c r="E87"/>
  <c r="J18"/>
  <c r="E18"/>
  <c r="F92"/>
  <c r="J17"/>
  <c r="J12"/>
  <c r="J121"/>
  <c r="E7"/>
  <c r="E117"/>
  <c i="3" r="J37"/>
  <c r="J36"/>
  <c i="1" r="AY96"/>
  <c i="3" r="J35"/>
  <c i="1" r="AX96"/>
  <c i="3" r="BI249"/>
  <c r="BH249"/>
  <c r="BG249"/>
  <c r="BF249"/>
  <c r="T249"/>
  <c r="R249"/>
  <c r="P249"/>
  <c r="BI248"/>
  <c r="BH248"/>
  <c r="BG248"/>
  <c r="BF248"/>
  <c r="T248"/>
  <c r="R248"/>
  <c r="P248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T175"/>
  <c r="R176"/>
  <c r="R175"/>
  <c r="P176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J125"/>
  <c r="J124"/>
  <c r="F124"/>
  <c r="F122"/>
  <c r="E120"/>
  <c r="J92"/>
  <c r="J91"/>
  <c r="F91"/>
  <c r="F89"/>
  <c r="E87"/>
  <c r="J18"/>
  <c r="E18"/>
  <c r="F125"/>
  <c r="J17"/>
  <c r="J12"/>
  <c r="J122"/>
  <c r="E7"/>
  <c r="E85"/>
  <c i="2" r="J37"/>
  <c r="J36"/>
  <c i="1" r="AY95"/>
  <c i="2" r="J35"/>
  <c i="1" r="AX95"/>
  <c i="2" r="BI137"/>
  <c r="BH137"/>
  <c r="BG137"/>
  <c r="BF137"/>
  <c r="T137"/>
  <c r="T136"/>
  <c r="R137"/>
  <c r="R136"/>
  <c r="P137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89"/>
  <c r="E7"/>
  <c r="E85"/>
  <c i="1" r="L90"/>
  <c r="AM90"/>
  <c r="AM89"/>
  <c r="L89"/>
  <c r="AM87"/>
  <c r="L87"/>
  <c r="L85"/>
  <c r="L84"/>
  <c i="2" r="J129"/>
  <c r="J137"/>
  <c r="J132"/>
  <c r="J131"/>
  <c r="BK128"/>
  <c r="J134"/>
  <c r="BK132"/>
  <c r="J130"/>
  <c i="3" r="J249"/>
  <c r="BK242"/>
  <c r="J226"/>
  <c r="J220"/>
  <c r="J217"/>
  <c r="BK209"/>
  <c r="BK200"/>
  <c r="BK190"/>
  <c r="BK174"/>
  <c r="BK166"/>
  <c r="BK156"/>
  <c r="J146"/>
  <c r="J142"/>
  <c r="J244"/>
  <c r="J234"/>
  <c r="BK228"/>
  <c r="J222"/>
  <c r="BK215"/>
  <c r="BK210"/>
  <c r="BK199"/>
  <c r="BK191"/>
  <c r="BK186"/>
  <c r="BK179"/>
  <c r="BK170"/>
  <c r="BK164"/>
  <c r="BK153"/>
  <c r="J148"/>
  <c r="J138"/>
  <c r="BK249"/>
  <c r="BK243"/>
  <c r="BK230"/>
  <c r="BK222"/>
  <c r="J213"/>
  <c r="BK202"/>
  <c r="J193"/>
  <c r="BK173"/>
  <c r="BK167"/>
  <c r="J156"/>
  <c r="BK148"/>
  <c r="BK138"/>
  <c r="J134"/>
  <c r="BK132"/>
  <c r="J237"/>
  <c r="J231"/>
  <c r="J223"/>
  <c r="BK207"/>
  <c r="J199"/>
  <c r="BK195"/>
  <c r="J186"/>
  <c r="J178"/>
  <c r="J170"/>
  <c r="J160"/>
  <c r="J154"/>
  <c r="BK143"/>
  <c r="BK134"/>
  <c i="4" r="BK179"/>
  <c r="J164"/>
  <c r="BK154"/>
  <c r="BK144"/>
  <c r="BK184"/>
  <c r="BK174"/>
  <c r="BK167"/>
  <c r="BK155"/>
  <c r="J147"/>
  <c r="J140"/>
  <c r="J130"/>
  <c r="J171"/>
  <c r="BK166"/>
  <c r="J156"/>
  <c r="J151"/>
  <c r="BK147"/>
  <c r="J139"/>
  <c r="J184"/>
  <c r="J173"/>
  <c r="J168"/>
  <c r="J162"/>
  <c r="BK151"/>
  <c r="BK139"/>
  <c r="J133"/>
  <c i="3" r="J192"/>
  <c r="J173"/>
  <c r="BK160"/>
  <c r="J153"/>
  <c r="J145"/>
  <c r="J248"/>
  <c r="J239"/>
  <c r="J229"/>
  <c r="BK223"/>
  <c r="BK217"/>
  <c r="J212"/>
  <c r="BK204"/>
  <c r="J195"/>
  <c r="BK187"/>
  <c r="BK183"/>
  <c r="J174"/>
  <c r="BK168"/>
  <c r="BK161"/>
  <c r="BK152"/>
  <c r="BK145"/>
  <c r="J136"/>
  <c r="BK248"/>
  <c r="BK238"/>
  <c r="J228"/>
  <c r="BK218"/>
  <c r="BK214"/>
  <c r="J203"/>
  <c r="BK194"/>
  <c r="J184"/>
  <c r="J172"/>
  <c r="J165"/>
  <c r="BK151"/>
  <c r="J144"/>
  <c r="J137"/>
  <c r="BK133"/>
  <c r="J245"/>
  <c r="J238"/>
  <c r="J230"/>
  <c r="BK219"/>
  <c r="J208"/>
  <c r="J202"/>
  <c r="J197"/>
  <c r="J187"/>
  <c r="J179"/>
  <c r="BK171"/>
  <c r="J161"/>
  <c r="J155"/>
  <c r="BK146"/>
  <c r="BK135"/>
  <c i="4" r="J186"/>
  <c r="J177"/>
  <c r="BK157"/>
  <c r="J145"/>
  <c r="BK136"/>
  <c r="BK175"/>
  <c r="BK169"/>
  <c r="BK163"/>
  <c r="J148"/>
  <c r="BK143"/>
  <c r="BK133"/>
  <c r="J172"/>
  <c r="J167"/>
  <c r="BK159"/>
  <c r="BK153"/>
  <c r="BK149"/>
  <c r="J144"/>
  <c r="BK186"/>
  <c r="J175"/>
  <c r="BK170"/>
  <c r="J163"/>
  <c r="BK156"/>
  <c r="BK138"/>
  <c r="BK130"/>
  <c i="2" r="BK137"/>
  <c r="BK134"/>
  <c r="BK125"/>
  <c r="BK130"/>
  <c r="J125"/>
  <c i="1" r="AS94"/>
  <c i="2" r="BK124"/>
  <c i="3" r="BK244"/>
  <c r="BK236"/>
  <c r="J232"/>
  <c r="J224"/>
  <c r="J218"/>
  <c r="J210"/>
  <c r="BK201"/>
  <c r="BK193"/>
  <c r="BK189"/>
  <c r="J168"/>
  <c r="J164"/>
  <c r="BK147"/>
  <c r="J143"/>
  <c r="BK131"/>
  <c r="BK241"/>
  <c r="J236"/>
  <c r="J227"/>
  <c r="BK220"/>
  <c r="BK213"/>
  <c r="J207"/>
  <c r="J200"/>
  <c r="BK192"/>
  <c r="J188"/>
  <c r="J182"/>
  <c r="J171"/>
  <c r="BK165"/>
  <c r="BK157"/>
  <c r="J151"/>
  <c r="BK142"/>
  <c r="BK137"/>
  <c r="BK245"/>
  <c r="BK231"/>
  <c r="J225"/>
  <c r="BK216"/>
  <c r="BK208"/>
  <c r="BK197"/>
  <c r="BK188"/>
  <c r="BK178"/>
  <c r="BK169"/>
  <c r="BK162"/>
  <c r="J149"/>
  <c r="J140"/>
  <c r="J135"/>
  <c r="BK246"/>
  <c r="BK239"/>
  <c r="BK233"/>
  <c r="BK229"/>
  <c r="J211"/>
  <c r="BK203"/>
  <c r="J196"/>
  <c r="J189"/>
  <c r="BK180"/>
  <c r="BK172"/>
  <c r="J162"/>
  <c r="J157"/>
  <c r="BK149"/>
  <c r="J139"/>
  <c i="4" r="BK178"/>
  <c r="J159"/>
  <c r="J153"/>
  <c r="BK152"/>
  <c r="BK137"/>
  <c r="J178"/>
  <c r="J170"/>
  <c r="BK164"/>
  <c r="J149"/>
  <c r="BK145"/>
  <c r="J137"/>
  <c r="J179"/>
  <c r="BK168"/>
  <c r="J160"/>
  <c r="J155"/>
  <c r="BK150"/>
  <c r="J146"/>
  <c r="BK135"/>
  <c r="J182"/>
  <c r="BK172"/>
  <c r="J166"/>
  <c r="BK160"/>
  <c r="J143"/>
  <c r="J135"/>
  <c i="2" r="J128"/>
  <c r="BK135"/>
  <c r="BK126"/>
  <c r="BK129"/>
  <c r="J124"/>
  <c r="J135"/>
  <c r="BK131"/>
  <c r="J126"/>
  <c i="3" r="J246"/>
  <c r="J241"/>
  <c r="BK235"/>
  <c r="BK225"/>
  <c r="J219"/>
  <c r="J214"/>
  <c r="J206"/>
  <c r="BK196"/>
  <c r="BK176"/>
  <c r="J167"/>
  <c r="BK158"/>
  <c r="J152"/>
  <c r="BK144"/>
  <c r="J132"/>
  <c r="BK237"/>
  <c r="J233"/>
  <c r="BK226"/>
  <c r="J216"/>
  <c r="BK211"/>
  <c r="BK206"/>
  <c r="BK198"/>
  <c r="J190"/>
  <c r="BK184"/>
  <c r="J180"/>
  <c r="J169"/>
  <c r="J163"/>
  <c r="BK154"/>
  <c r="J150"/>
  <c r="BK139"/>
  <c r="J131"/>
  <c r="J242"/>
  <c r="BK234"/>
  <c r="BK227"/>
  <c r="J215"/>
  <c r="BK212"/>
  <c r="J201"/>
  <c r="J191"/>
  <c r="J183"/>
  <c r="J166"/>
  <c r="BK155"/>
  <c r="J147"/>
  <c r="BK136"/>
  <c r="J243"/>
  <c r="J235"/>
  <c r="BK232"/>
  <c r="BK224"/>
  <c r="J209"/>
  <c r="J204"/>
  <c r="J198"/>
  <c r="J194"/>
  <c r="BK182"/>
  <c r="J176"/>
  <c r="BK163"/>
  <c r="J158"/>
  <c r="BK150"/>
  <c r="BK140"/>
  <c r="J133"/>
  <c i="4" r="BK182"/>
  <c r="BK176"/>
  <c r="J158"/>
  <c r="J150"/>
  <c r="BK134"/>
  <c r="BK177"/>
  <c r="BK173"/>
  <c r="J165"/>
  <c r="J154"/>
  <c r="BK146"/>
  <c r="J138"/>
  <c r="J174"/>
  <c r="J169"/>
  <c r="BK162"/>
  <c r="BK158"/>
  <c r="J152"/>
  <c r="BK148"/>
  <c r="J136"/>
  <c r="J176"/>
  <c r="BK171"/>
  <c r="BK165"/>
  <c r="J157"/>
  <c r="BK140"/>
  <c r="J134"/>
  <c i="2" l="1" r="R123"/>
  <c r="R127"/>
  <c r="T133"/>
  <c i="3" r="P130"/>
  <c r="P141"/>
  <c r="P159"/>
  <c r="T177"/>
  <c r="T181"/>
  <c r="T185"/>
  <c r="T205"/>
  <c r="T221"/>
  <c r="T240"/>
  <c r="T247"/>
  <c i="4" r="P132"/>
  <c r="P131"/>
  <c i="2" r="P123"/>
  <c r="BK127"/>
  <c r="J127"/>
  <c r="J99"/>
  <c r="BK133"/>
  <c r="J133"/>
  <c r="J100"/>
  <c i="3" r="R130"/>
  <c r="R141"/>
  <c r="T159"/>
  <c r="P177"/>
  <c r="R181"/>
  <c r="R185"/>
  <c r="R205"/>
  <c r="R221"/>
  <c r="R240"/>
  <c r="R247"/>
  <c i="4" r="T132"/>
  <c r="T131"/>
  <c i="2" r="T123"/>
  <c r="T127"/>
  <c r="P133"/>
  <c i="3" r="T130"/>
  <c r="BK141"/>
  <c r="J141"/>
  <c r="J99"/>
  <c r="BK159"/>
  <c r="J159"/>
  <c r="J100"/>
  <c r="BK177"/>
  <c r="J177"/>
  <c r="J102"/>
  <c r="BK181"/>
  <c r="J181"/>
  <c r="J103"/>
  <c r="BK185"/>
  <c r="J185"/>
  <c r="J104"/>
  <c r="BK205"/>
  <c r="J205"/>
  <c r="J105"/>
  <c r="BK221"/>
  <c r="J221"/>
  <c r="J106"/>
  <c r="BK240"/>
  <c r="J240"/>
  <c r="J107"/>
  <c r="BK247"/>
  <c r="J247"/>
  <c r="J108"/>
  <c i="4" r="BK142"/>
  <c r="T142"/>
  <c i="2" r="BK123"/>
  <c r="J123"/>
  <c r="J98"/>
  <c r="P127"/>
  <c r="R133"/>
  <c i="3" r="BK130"/>
  <c r="J130"/>
  <c r="J98"/>
  <c r="T141"/>
  <c r="R159"/>
  <c r="R177"/>
  <c r="P181"/>
  <c r="P185"/>
  <c r="P205"/>
  <c r="P221"/>
  <c r="P240"/>
  <c r="P247"/>
  <c i="4" r="BK132"/>
  <c r="J132"/>
  <c r="J100"/>
  <c r="R132"/>
  <c r="R131"/>
  <c r="P142"/>
  <c r="R142"/>
  <c r="BK161"/>
  <c r="J161"/>
  <c r="J103"/>
  <c r="P161"/>
  <c r="R161"/>
  <c r="T161"/>
  <c i="3" r="BK175"/>
  <c r="J175"/>
  <c r="J101"/>
  <c i="4" r="BK129"/>
  <c r="BK128"/>
  <c r="J128"/>
  <c r="J97"/>
  <c i="2" r="BK136"/>
  <c r="J136"/>
  <c r="J101"/>
  <c i="4" r="BK181"/>
  <c r="J181"/>
  <c r="J105"/>
  <c r="BK183"/>
  <c r="J183"/>
  <c r="J106"/>
  <c r="BK185"/>
  <c r="J185"/>
  <c r="J107"/>
  <c r="E85"/>
  <c r="J89"/>
  <c r="F124"/>
  <c r="BE143"/>
  <c r="BE144"/>
  <c r="BE148"/>
  <c r="BE149"/>
  <c r="BE153"/>
  <c r="BE154"/>
  <c r="BE158"/>
  <c r="BE165"/>
  <c r="BE173"/>
  <c r="BE176"/>
  <c r="BE178"/>
  <c r="BE130"/>
  <c r="BE133"/>
  <c r="BE136"/>
  <c r="BE137"/>
  <c r="BE139"/>
  <c r="BE163"/>
  <c r="BE164"/>
  <c r="BE167"/>
  <c r="BE175"/>
  <c r="BE177"/>
  <c r="BE182"/>
  <c r="BE184"/>
  <c r="BE134"/>
  <c r="BE138"/>
  <c r="BE150"/>
  <c r="BE151"/>
  <c r="BE152"/>
  <c r="BE156"/>
  <c r="BE157"/>
  <c r="BE159"/>
  <c r="BE160"/>
  <c r="BE166"/>
  <c r="BE171"/>
  <c r="BE179"/>
  <c r="BE135"/>
  <c r="BE140"/>
  <c r="BE145"/>
  <c r="BE146"/>
  <c r="BE147"/>
  <c r="BE155"/>
  <c r="BE162"/>
  <c r="BE168"/>
  <c r="BE169"/>
  <c r="BE170"/>
  <c r="BE172"/>
  <c r="BE174"/>
  <c r="BE186"/>
  <c i="3" r="BE131"/>
  <c r="BE136"/>
  <c r="BE144"/>
  <c r="BE147"/>
  <c r="BE151"/>
  <c r="BE152"/>
  <c r="BE158"/>
  <c r="BE164"/>
  <c r="BE165"/>
  <c r="BE167"/>
  <c r="BE168"/>
  <c r="BE169"/>
  <c r="BE173"/>
  <c r="BE190"/>
  <c r="BE191"/>
  <c r="BE192"/>
  <c r="BE197"/>
  <c r="BE200"/>
  <c r="BE211"/>
  <c r="BE214"/>
  <c r="BE216"/>
  <c r="BE217"/>
  <c r="BE218"/>
  <c r="BE225"/>
  <c r="BE226"/>
  <c r="BE227"/>
  <c r="BE241"/>
  <c r="BE243"/>
  <c r="BE244"/>
  <c r="F92"/>
  <c r="BE142"/>
  <c r="BE145"/>
  <c r="BE149"/>
  <c r="BE153"/>
  <c r="BE156"/>
  <c r="BE163"/>
  <c r="BE170"/>
  <c r="BE174"/>
  <c r="BE179"/>
  <c r="BE189"/>
  <c r="BE195"/>
  <c r="BE198"/>
  <c r="BE199"/>
  <c r="BE204"/>
  <c r="BE206"/>
  <c r="BE209"/>
  <c r="BE210"/>
  <c r="BE219"/>
  <c r="BE223"/>
  <c r="BE232"/>
  <c r="BE233"/>
  <c r="BE235"/>
  <c r="BE236"/>
  <c r="BE239"/>
  <c r="BE246"/>
  <c r="BE249"/>
  <c r="E118"/>
  <c r="BE132"/>
  <c r="BE134"/>
  <c r="BE140"/>
  <c r="BE143"/>
  <c r="BE146"/>
  <c r="BE155"/>
  <c r="BE166"/>
  <c r="BE172"/>
  <c r="BE176"/>
  <c r="BE188"/>
  <c r="BE193"/>
  <c r="BE196"/>
  <c r="BE201"/>
  <c r="BE208"/>
  <c r="BE224"/>
  <c r="BE230"/>
  <c r="BE231"/>
  <c r="BE234"/>
  <c r="BE242"/>
  <c r="BE245"/>
  <c r="J89"/>
  <c r="BE133"/>
  <c r="BE135"/>
  <c r="BE137"/>
  <c r="BE138"/>
  <c r="BE139"/>
  <c r="BE148"/>
  <c r="BE150"/>
  <c r="BE154"/>
  <c r="BE157"/>
  <c r="BE160"/>
  <c r="BE161"/>
  <c r="BE162"/>
  <c r="BE171"/>
  <c r="BE178"/>
  <c r="BE180"/>
  <c r="BE182"/>
  <c r="BE183"/>
  <c r="BE184"/>
  <c r="BE186"/>
  <c r="BE187"/>
  <c r="BE194"/>
  <c r="BE202"/>
  <c r="BE203"/>
  <c r="BE207"/>
  <c r="BE212"/>
  <c r="BE213"/>
  <c r="BE215"/>
  <c r="BE220"/>
  <c r="BE222"/>
  <c r="BE228"/>
  <c r="BE229"/>
  <c r="BE237"/>
  <c r="BE238"/>
  <c r="BE248"/>
  <c i="2" r="F92"/>
  <c r="BE125"/>
  <c r="BE126"/>
  <c r="BE134"/>
  <c r="E111"/>
  <c r="J115"/>
  <c r="BE128"/>
  <c r="BE132"/>
  <c r="BE129"/>
  <c r="BE130"/>
  <c r="BE135"/>
  <c r="BE137"/>
  <c r="BE124"/>
  <c r="BE131"/>
  <c r="F34"/>
  <c i="1" r="BA95"/>
  <c i="2" r="F37"/>
  <c i="1" r="BD95"/>
  <c i="3" r="F34"/>
  <c i="1" r="BA96"/>
  <c i="4" r="F35"/>
  <c i="1" r="BB97"/>
  <c i="4" r="F37"/>
  <c i="1" r="BD97"/>
  <c i="2" r="F36"/>
  <c i="1" r="BC95"/>
  <c i="3" r="J34"/>
  <c i="1" r="AW96"/>
  <c i="3" r="F36"/>
  <c i="1" r="BC96"/>
  <c i="2" r="F35"/>
  <c i="1" r="BB95"/>
  <c i="3" r="F35"/>
  <c i="1" r="BB96"/>
  <c i="4" r="F36"/>
  <c i="1" r="BC97"/>
  <c i="4" r="J34"/>
  <c i="1" r="AW97"/>
  <c i="2" r="J34"/>
  <c i="1" r="AW95"/>
  <c i="3" r="F37"/>
  <c i="1" r="BD96"/>
  <c i="4" r="F34"/>
  <c i="1" r="BA97"/>
  <c i="4" l="1" r="R141"/>
  <c r="R127"/>
  <c i="3" r="R129"/>
  <c r="R128"/>
  <c i="4" r="P141"/>
  <c r="P127"/>
  <c i="1" r="AU97"/>
  <c i="4" r="BK141"/>
  <c r="J141"/>
  <c r="J101"/>
  <c i="2" r="P122"/>
  <c r="P121"/>
  <c i="1" r="AU95"/>
  <c i="4" r="T141"/>
  <c r="T127"/>
  <c i="3" r="P129"/>
  <c r="P128"/>
  <c i="1" r="AU96"/>
  <c i="3" r="T129"/>
  <c r="T128"/>
  <c i="2" r="T122"/>
  <c r="T121"/>
  <c r="R122"/>
  <c r="R121"/>
  <c i="4" r="J129"/>
  <c r="J98"/>
  <c r="BK131"/>
  <c r="J131"/>
  <c r="J99"/>
  <c r="J142"/>
  <c r="J102"/>
  <c i="2" r="BK122"/>
  <c r="J122"/>
  <c r="J97"/>
  <c i="3" r="BK129"/>
  <c r="J129"/>
  <c r="J97"/>
  <c i="4" r="BK180"/>
  <c r="J180"/>
  <c r="J104"/>
  <c i="3" r="J33"/>
  <c i="1" r="AV96"/>
  <c r="AT96"/>
  <c i="2" r="F33"/>
  <c i="1" r="AZ95"/>
  <c i="4" r="J33"/>
  <c i="1" r="AV97"/>
  <c r="AT97"/>
  <c r="BC94"/>
  <c r="AY94"/>
  <c r="BD94"/>
  <c r="W33"/>
  <c i="2" r="J33"/>
  <c i="1" r="AV95"/>
  <c r="AT95"/>
  <c i="4" r="F33"/>
  <c i="1" r="AZ97"/>
  <c r="BB94"/>
  <c r="W31"/>
  <c r="BA94"/>
  <c r="W30"/>
  <c i="3" r="F33"/>
  <c i="1" r="AZ96"/>
  <c i="4" l="1" r="BK127"/>
  <c r="J127"/>
  <c r="J96"/>
  <c i="2" r="BK121"/>
  <c r="J121"/>
  <c r="J96"/>
  <c i="3" r="BK128"/>
  <c r="J128"/>
  <c r="J96"/>
  <c i="1" r="AU94"/>
  <c r="W32"/>
  <c r="AW94"/>
  <c r="AK30"/>
  <c r="AX94"/>
  <c r="AZ94"/>
  <c r="AV94"/>
  <c r="AK29"/>
  <c i="4" l="1" r="J30"/>
  <c i="1" r="AG97"/>
  <c i="3" r="J30"/>
  <c i="1" r="AG96"/>
  <c i="2" r="J30"/>
  <c i="1" r="AG95"/>
  <c r="W29"/>
  <c r="AT94"/>
  <c i="3" l="1" r="J39"/>
  <c i="2" r="J39"/>
  <c i="1" r="AN96"/>
  <c i="4" r="J39"/>
  <c i="1" r="AN97"/>
  <c r="AN95"/>
  <c r="AG94"/>
  <c r="AK26"/>
  <c r="AK3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<sst xmlns="http://schemas.openxmlformats.org/spreadsheetml/2006/main">
  <si>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</si>
  <si>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</si>
  <si>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</si>
  <si>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</si>
  <si>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</si>
  <si>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{1ce2f881-7a41-4b99-83fb-a6d9994f07f5}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</si>
  <si>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</si>
  <si>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</si>
  <si>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</si>
  <si>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</si>
  <si>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</si>
  <si>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</si>
  <si>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</si>
  <si>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</si>
  <si>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032024-1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</si>
  <si>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</si>
  <si>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</si>
  <si>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Otrokovice - chodník v ulici Horní a Hložkova - verze 1</t>
  </si>
  <si>
    <t>KSO:</t>
  </si>
  <si>
    <t>CC-CZ:</t>
  </si>
  <si>
    <t>Místo:</t>
  </si>
  <si>
    <t>Otrokovice</t>
  </si>
  <si>
    <t>Datum:</t>
  </si>
  <si>
    <t>23. 1. 2024</t>
  </si>
  <si>
    <t>Zadavatel:</t>
  </si>
  <si>
    <t>IČ:</t>
  </si>
  <si>
    <t>Město Otrokovice</t>
  </si>
  <si>
    <t>DIČ:</t>
  </si>
  <si>
    <t>Uchazeč:</t>
  </si>
  <si>
    <t>Vyplň údaj</t>
  </si>
  <si>
    <t>Projektant:</t>
  </si>
  <si>
    <t>M.Urbanová</t>
  </si>
  <si>
    <t>True</t>
  </si>
  <si>
    <t>Zpracovatel:</t>
  </si>
  <si>
    <t>Ing.L.Alster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</si>
  <si>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</si>
  <si>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</si>
  <si>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</si>
  <si>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</si>
  <si>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</si>
  <si>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</si>
  <si>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</si>
  <si>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</si>
  <si>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</si>
  <si>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</si>
  <si>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</si>
  <si>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</si>
  <si>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</si>
  <si>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</si>
  <si>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</si>
  <si>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</si>
  <si>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</si>
  <si>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</si>
  <si>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</si>
  <si>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</si>
  <si>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</si>
  <si>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</si>
  <si>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</si>
  <si>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</si>
  <si>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</si>
  <si>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</si>
  <si>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</si>
  <si>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</si>
  <si>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</si>
  <si>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</si>
  <si>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</si>
  <si>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</si>
  <si>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</si>
  <si>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</si>
  <si>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</si>
  <si>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</si>
  <si>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</si>
  <si>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</si>
  <si>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</si>
  <si>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</si>
  <si>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</si>
  <si>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</si>
  <si>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</si>
  <si>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</si>
  <si>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</si>
  <si>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</si>
  <si>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000</t>
  </si>
  <si>
    <t>Vedlejší a ostatní rozpočtové náklady</t>
  </si>
  <si>
    <t>STA</t>
  </si>
  <si>
    <t>1</t>
  </si>
  <si>
    <t>{de1fb2e8-80d4-48e7-9f1a-8fec964d09b0}</t>
  </si>
  <si>
    <t>2</t>
  </si>
  <si>
    <t>SO 101</t>
  </si>
  <si>
    <t>Komunikace pěší</t>
  </si>
  <si>
    <t>{08857c0b-839e-42c8-a0a4-61d4b3daa404}</t>
  </si>
  <si>
    <t>SO 401</t>
  </si>
  <si>
    <t>Přeložka VO</t>
  </si>
  <si>
    <t>{e823a297-01a1-4409-b8a7-fe82a1af0e7e}</t>
  </si>
  <si>
    <t>KRYCÍ LIST SOUPISU PRACÍ</t>
  </si>
  <si>
    <t>Objekt:</t>
  </si>
  <si>
    <t>SO 000 - Vedlejší a ostatní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</si>
  <si>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</si>
  <si>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</si>
  <si>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</si>
  <si>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</si>
  <si>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</si>
  <si>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</si>
  <si>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</si>
  <si>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</si>
  <si>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</si>
  <si>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</si>
  <si>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</si>
  <si>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</si>
  <si>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</si>
  <si>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</si>
  <si>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</si>
  <si>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</si>
  <si>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</si>
  <si>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</si>
  <si>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</si>
  <si>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</si>
  <si>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</si>
  <si>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</si>
  <si>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</si>
  <si>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</si>
  <si>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</si>
  <si>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</si>
  <si>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</si>
  <si>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</si>
  <si>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</si>
  <si>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</si>
  <si>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012103000</t>
  </si>
  <si>
    <t>Geodetické práce před výstavbou</t>
  </si>
  <si>
    <t>koml…</t>
  </si>
  <si>
    <t>1024</t>
  </si>
  <si>
    <t>1258184339</t>
  </si>
  <si>
    <t>012303000</t>
  </si>
  <si>
    <t>Geodetické práce po výstavbě</t>
  </si>
  <si>
    <t>kompl.</t>
  </si>
  <si>
    <t>-1772299465</t>
  </si>
  <si>
    <t>3</t>
  </si>
  <si>
    <t>013254000</t>
  </si>
  <si>
    <t>Dokumentace skutečného provedení stavby</t>
  </si>
  <si>
    <t>hodin</t>
  </si>
  <si>
    <t>-753354989</t>
  </si>
  <si>
    <t>VRN3</t>
  </si>
  <si>
    <t>Zařízení staveniště</t>
  </si>
  <si>
    <t>4</t>
  </si>
  <si>
    <t>031002000</t>
  </si>
  <si>
    <t>Související práce pro zařízení staveniště</t>
  </si>
  <si>
    <t>komplet</t>
  </si>
  <si>
    <t>-115182983</t>
  </si>
  <si>
    <t>032002000</t>
  </si>
  <si>
    <t>Vybavení staveniště</t>
  </si>
  <si>
    <t>-1207368556</t>
  </si>
  <si>
    <t>6</t>
  </si>
  <si>
    <t>033002000</t>
  </si>
  <si>
    <t>Připojení staveniště na inženýrské sítě</t>
  </si>
  <si>
    <t>389931372</t>
  </si>
  <si>
    <t>7</t>
  </si>
  <si>
    <t>034002000</t>
  </si>
  <si>
    <t>Zabezpečení staveniště</t>
  </si>
  <si>
    <t>kompl</t>
  </si>
  <si>
    <t>1603330274</t>
  </si>
  <si>
    <t>8</t>
  </si>
  <si>
    <t>039002000</t>
  </si>
  <si>
    <t>Zrušení zařízení staveniště</t>
  </si>
  <si>
    <t>-1711897100</t>
  </si>
  <si>
    <t>VRN4</t>
  </si>
  <si>
    <t>Inženýrská činnost</t>
  </si>
  <si>
    <t>9</t>
  </si>
  <si>
    <t>043002000</t>
  </si>
  <si>
    <t>Zkoušky a ostatní měření</t>
  </si>
  <si>
    <t>104582516</t>
  </si>
  <si>
    <t>10</t>
  </si>
  <si>
    <t>045002000</t>
  </si>
  <si>
    <t>Kompletační a koordinační činnost</t>
  </si>
  <si>
    <t>-1021301170</t>
  </si>
  <si>
    <t>VRN9</t>
  </si>
  <si>
    <t>Ostatní náklady</t>
  </si>
  <si>
    <t>11</t>
  </si>
  <si>
    <t>092002000</t>
  </si>
  <si>
    <t>Ostatní náklady související s provozem</t>
  </si>
  <si>
    <t>807400674</t>
  </si>
  <si>
    <t>SO 101 - Komunikace pěší</t>
  </si>
  <si>
    <t>HSV - Práce a dodávky HSV</t>
  </si>
  <si>
    <t xml:space="preserve">    1 - Zemní práce</t>
  </si>
  <si>
    <t xml:space="preserve">    11 - Přípravné a přidružené práce</t>
  </si>
  <si>
    <t xml:space="preserve">    18 - Zemní práce - povrchové úpravy terénu</t>
  </si>
  <si>
    <t xml:space="preserve">    2 - Zakládání</t>
  </si>
  <si>
    <t xml:space="preserve">    21 - Zakládání - úprava podloží a základové spáry, zlepšování vlastností hornin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</si>
  <si>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</si>
  <si>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</si>
  <si>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</si>
  <si>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</si>
  <si>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99 - Přesun hmot a manipulace se sutí</t>
  </si>
  <si>
    <t xml:space="preserve">    998 - Přesun hmot</t>
  </si>
  <si>
    <t>HSV</t>
  </si>
  <si>
    <t>Práce a dodávky HSV</t>
  </si>
  <si>
    <t>Zemní práce</t>
  </si>
  <si>
    <t>122252203</t>
  </si>
  <si>
    <t>Odkopávky a prokopávky nezapažené pro silnice a dálnice strojně v hornině třídy těžitelnosti I do 100 m3</t>
  </si>
  <si>
    <t>m3</t>
  </si>
  <si>
    <t>676276678</t>
  </si>
  <si>
    <t>132251101</t>
  </si>
  <si>
    <t>Hloubení nezapažených rýh šířky do 800 mm strojně s urovnáním dna do předepsaného profilu a spádu v hornině třídy těžitelnosti I skupiny 3 do 20 m3</t>
  </si>
  <si>
    <t>-594109329</t>
  </si>
  <si>
    <t>133151101</t>
  </si>
  <si>
    <t>Hloubení nezapažených šachet strojně v hornině třídy těžitelnosti I skupiny 1 a 2 do 20 m3</t>
  </si>
  <si>
    <t>-908733606</t>
  </si>
  <si>
    <t>162651111</t>
  </si>
  <si>
    <t>Vodorovné přemístění výkopku nebo sypaniny po suchu na obvyklém dopravním prostředku, bez naložení výkopku, avšak se složením bez rozhrnutí z horniny třídy těžitelnosti I skupiny 1 až 3 na vzdálenost přes 3 000 do 4 000 m</t>
  </si>
  <si>
    <t>-2034754282</t>
  </si>
  <si>
    <t>171201211</t>
  </si>
  <si>
    <t>Poplatek za uložení stavebního odpadu na skládce (skládkovné) zeminy a kameniva zatříděného do Katalogu odpadů pod kódem 170 504</t>
  </si>
  <si>
    <t>t</t>
  </si>
  <si>
    <t>-751344951</t>
  </si>
  <si>
    <t>174151101</t>
  </si>
  <si>
    <t>Zásyp sypaninou z jakékoliv horniny strojně s uložením výkopku ve vrstvách se zhutněním jam, šachet, rýh nebo kolem objektů v těchto vykopávkách</t>
  </si>
  <si>
    <t>1779911141</t>
  </si>
  <si>
    <t>M</t>
  </si>
  <si>
    <t>58344171</t>
  </si>
  <si>
    <t>štěrkodrť frakce 0/32</t>
  </si>
  <si>
    <t>-1876833058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</si>
  <si>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</si>
  <si>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</si>
  <si>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-931960414</t>
  </si>
  <si>
    <t>58337331</t>
  </si>
  <si>
    <t>štěrkopísek frakce 0/22</t>
  </si>
  <si>
    <t>86162424</t>
  </si>
  <si>
    <t>181152302</t>
  </si>
  <si>
    <t>Úprava pláně na stavbách silnic a dálnic strojně v zářezech mimo skalních se zhutněním</t>
  </si>
  <si>
    <t>m2</t>
  </si>
  <si>
    <t>1928897996</t>
  </si>
  <si>
    <t>Přípravné a přidružené práce</t>
  </si>
  <si>
    <t>111251202</t>
  </si>
  <si>
    <t>Odstranění křovin a stromů s odstraněním kořenů strojně průměru kmene do 100 mm v rovině nebo ve svahu sklonu terénu přes 1:5, při celkové ploše přes 100 do 500 m2</t>
  </si>
  <si>
    <t>1982984516</t>
  </si>
  <si>
    <t>112155315</t>
  </si>
  <si>
    <t>Štěpkování s naložením na dopravní prostředek a odvozem do 20 km keřového porostu hustého</t>
  </si>
  <si>
    <t>-1908338968</t>
  </si>
  <si>
    <t>13</t>
  </si>
  <si>
    <t>121151113</t>
  </si>
  <si>
    <t>Sejmutí ornice strojně při souvislé ploše přes 100 do 500 m2, tl. vrstvy do 200 mm</t>
  </si>
  <si>
    <t>-339866870</t>
  </si>
  <si>
    <t>14</t>
  </si>
  <si>
    <t>162506111</t>
  </si>
  <si>
    <t xml:space="preserve">Vodorovné přemístění výkopku bez naložení, avšak se složením  zemin schopných zúrodnění, na vzdálenost přes 2000 do 3000 m</t>
  </si>
  <si>
    <t>941914858</t>
  </si>
  <si>
    <t>15</t>
  </si>
  <si>
    <t>171251201</t>
  </si>
  <si>
    <t>Uložení sypaniny na skládky nebo meziskládky bez hutnění s upravením uložené sypaniny do předepsaného tvaru</t>
  </si>
  <si>
    <t>-1242028774</t>
  </si>
  <si>
    <t>16</t>
  </si>
  <si>
    <t>113106132</t>
  </si>
  <si>
    <t>Rozebrání dlažeb komunikací pro pěší s přemístěním hmot na skládku na vzdálenost do 3 m nebo s naložením na dopravní prostředek s ložem z kameniva nebo živice a s jakoukoliv výplní spár strojně plochy jednotlivě do 50 m2 z betonových nebo kameninových dlaždic, desek nebo tvarovek</t>
  </si>
  <si>
    <t>-653199352</t>
  </si>
  <si>
    <t>17</t>
  </si>
  <si>
    <t>113107323</t>
  </si>
  <si>
    <t>Odstranění podkladů nebo krytů strojně plochy jednotlivě do 50 m2 s přemístěním hmot na skládku na vzdálenost do 3 m nebo s naložením na dopravní prostředek z kameniva hrubého drceného, o tl. vrstvy přes 200 do 300 mm</t>
  </si>
  <si>
    <t>1740079654</t>
  </si>
  <si>
    <t>18</t>
  </si>
  <si>
    <t>113107162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</si>
  <si>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</si>
  <si>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1884991352</t>
  </si>
  <si>
    <t>19</t>
  </si>
  <si>
    <t>113107331</t>
  </si>
  <si>
    <t>Odstranění podkladů nebo krytů strojně plochy jednotlivě do 50 m2 s přemístěním hmot na skládku na vzdálenost do 3 m nebo s naložením na dopravní prostředek z betonu prostého, o tl. vrstvy přes 100 do 150 mm</t>
  </si>
  <si>
    <t>987993021</t>
  </si>
  <si>
    <t>20</t>
  </si>
  <si>
    <t>113154123</t>
  </si>
  <si>
    <t xml:space="preserve">Frézování živičného podkladu nebo krytu  s naložením na dopravní prostředek plochy do 500 m2 bez překážek v trase pruhu šířky přes 0,5 m do 1 m, tloušťky vrstvy 50 mm</t>
  </si>
  <si>
    <t>461039976</t>
  </si>
  <si>
    <t>113154124</t>
  </si>
  <si>
    <t xml:space="preserve">Frézování živičného podkladu nebo krytu  s naložením na dopravní prostředek plochy do 500 m2 bez překážek v trase pruhu šířky přes 0,5 m do 1 m, tloušťky vrstvy 100 mm</t>
  </si>
  <si>
    <t>223238503</t>
  </si>
  <si>
    <t>22</t>
  </si>
  <si>
    <t>113202111</t>
  </si>
  <si>
    <t xml:space="preserve">Vytrhání obrub  s vybouráním lože, s přemístěním hmot na skládku na vzdálenost do 3 m nebo s naložením na dopravní prostředek z krajníků nebo obrubníků stojatých</t>
  </si>
  <si>
    <t>m</t>
  </si>
  <si>
    <t>-1346263612</t>
  </si>
  <si>
    <t>23</t>
  </si>
  <si>
    <t>919735111</t>
  </si>
  <si>
    <t xml:space="preserve">Řezání stávajícího živičného krytu nebo podkladu  hloubky do 50 mm</t>
  </si>
  <si>
    <t>-1232006940</t>
  </si>
  <si>
    <t>24</t>
  </si>
  <si>
    <t>919735112</t>
  </si>
  <si>
    <t xml:space="preserve">Řezání stávajícího živičného krytu nebo podkladu  hloubky přes 50 do 100 mm</t>
  </si>
  <si>
    <t>783105985</t>
  </si>
  <si>
    <t>25</t>
  </si>
  <si>
    <t>979024442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</si>
  <si>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chodníkových</t>
  </si>
  <si>
    <t>-600337188</t>
  </si>
  <si>
    <t>26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</si>
  <si>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</si>
  <si>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</si>
  <si>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1402058884</t>
  </si>
  <si>
    <t>27</t>
  </si>
  <si>
    <t>979054441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</si>
  <si>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</si>
  <si>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1832958637</t>
  </si>
  <si>
    <t>Zemní práce - povrchové úpravy terénu</t>
  </si>
  <si>
    <t>28</t>
  </si>
  <si>
    <t>181111121</t>
  </si>
  <si>
    <t>Plošná úprava terénu v zemině tř. 1 až 4 s urovnáním povrchu bez doplnění ornice souvislé plochy do 500 m2 při nerovnostech terénu přes 100 do 150 mm v rovině nebo na svahu do 1:5</t>
  </si>
  <si>
    <t>-765321480</t>
  </si>
  <si>
    <t>29</t>
  </si>
  <si>
    <t>181351003</t>
  </si>
  <si>
    <t>Rozprostření a urovnání ornice v rovině nebo ve svahu sklonu do 1:5 strojně při souvislé ploše do 100 m2, tl. vrstvy do 200 mm</t>
  </si>
  <si>
    <t>-1650723615</t>
  </si>
  <si>
    <t>30</t>
  </si>
  <si>
    <t>1036410R</t>
  </si>
  <si>
    <t xml:space="preserve">zemina pro terénní úpravy -  zemina vhodná k zúrodnění</t>
  </si>
  <si>
    <t>-2021654827</t>
  </si>
  <si>
    <t>31</t>
  </si>
  <si>
    <t>181411131</t>
  </si>
  <si>
    <t>Založení trávníku na půdě předem připravené plochy do 1000 m2 výsevem včetně utažení parkového v rovině nebo na svahu do 1:5</t>
  </si>
  <si>
    <t>1203795073</t>
  </si>
  <si>
    <t>32</t>
  </si>
  <si>
    <t>00572410</t>
  </si>
  <si>
    <t>osivo směs travní parková</t>
  </si>
  <si>
    <t>kg</t>
  </si>
  <si>
    <t>-1875101629</t>
  </si>
  <si>
    <t>33</t>
  </si>
  <si>
    <t>183403113</t>
  </si>
  <si>
    <t xml:space="preserve">Obdělání půdy  frézováním v rovině nebo na svahu do 1:5</t>
  </si>
  <si>
    <t>1652997255</t>
  </si>
  <si>
    <t>34</t>
  </si>
  <si>
    <t>183403151</t>
  </si>
  <si>
    <t xml:space="preserve">Obdělání půdy  smykováním v rovině nebo na svahu do 1:5</t>
  </si>
  <si>
    <t>-1033358910</t>
  </si>
  <si>
    <t>35</t>
  </si>
  <si>
    <t>183403152</t>
  </si>
  <si>
    <t xml:space="preserve">Obdělání půdy  vláčením v rovině nebo na svahu do 1:5</t>
  </si>
  <si>
    <t>976605645</t>
  </si>
  <si>
    <t>36</t>
  </si>
  <si>
    <t>183403153</t>
  </si>
  <si>
    <t xml:space="preserve">Obdělání půdy  hrabáním v rovině nebo na svahu do 1:5</t>
  </si>
  <si>
    <t>-1677149470</t>
  </si>
  <si>
    <t>37</t>
  </si>
  <si>
    <t>184853511</t>
  </si>
  <si>
    <t>Chemické odplevelení půdy před založením kultury, trávníku nebo zpevněných ploch strojně o výměře jednotlivě přes 20 m2 postřikem na široko v rovině nebo na svahu do 1:5</t>
  </si>
  <si>
    <t>-1585031939</t>
  </si>
  <si>
    <t>38</t>
  </si>
  <si>
    <t>185802113</t>
  </si>
  <si>
    <t xml:space="preserve">Hnojení půdy nebo trávníku  v rovině nebo na svahu do 1:5 umělým hnojivem na široko</t>
  </si>
  <si>
    <t>400921337</t>
  </si>
  <si>
    <t>39</t>
  </si>
  <si>
    <t>25191155</t>
  </si>
  <si>
    <t>hnojivo průmyslové Cererit</t>
  </si>
  <si>
    <t>1859494165</t>
  </si>
  <si>
    <t>40</t>
  </si>
  <si>
    <t>185803111</t>
  </si>
  <si>
    <t>Ošetření trávníku jednorázové v rovině nebo na svahu do 1:5</t>
  </si>
  <si>
    <t>1122100237</t>
  </si>
  <si>
    <t>41</t>
  </si>
  <si>
    <t>185804215</t>
  </si>
  <si>
    <t>Vypletí v rovině nebo na svahu do 1:5 trávníku po výsevu</t>
  </si>
  <si>
    <t>-1415254160</t>
  </si>
  <si>
    <t>42</t>
  </si>
  <si>
    <t>185804312</t>
  </si>
  <si>
    <t>Zalití rostlin vodou plochy záhonů jednotlivě přes 20 m2</t>
  </si>
  <si>
    <t>203641849</t>
  </si>
  <si>
    <t>Zakládání</t>
  </si>
  <si>
    <t>43</t>
  </si>
  <si>
    <t>275311126</t>
  </si>
  <si>
    <t>Základové konstrukce z betonu prostého patky a bloky ve výkopu nebo na hlavách pilot C 20/25</t>
  </si>
  <si>
    <t>-2007621223</t>
  </si>
  <si>
    <t>Zakládání - úprava podloží a základové spáry, zlepšování vlastností hornin</t>
  </si>
  <si>
    <t>44</t>
  </si>
  <si>
    <t>213141112</t>
  </si>
  <si>
    <t xml:space="preserve">Zřízení vrstvy z geotextilie  filtrační, separační, odvodňovací, ochranné, výztužné nebo protierozní v rovině nebo ve sklonu do 1:5, šířky přes 3 do 6 m</t>
  </si>
  <si>
    <t>-401796219</t>
  </si>
  <si>
    <t>45</t>
  </si>
  <si>
    <t>69311201</t>
  </si>
  <si>
    <t>geotextilie netkaná PES+PP 400g/m2</t>
  </si>
  <si>
    <t>605014404</t>
  </si>
  <si>
    <t>46</t>
  </si>
  <si>
    <t>462451114</t>
  </si>
  <si>
    <t>Prolití konstrukce z kamene kamenného záhozu cementovou maltou MC-25</t>
  </si>
  <si>
    <t>-1373184083</t>
  </si>
  <si>
    <t>Vodorovné konstrukce</t>
  </si>
  <si>
    <t>47</t>
  </si>
  <si>
    <t>451572111</t>
  </si>
  <si>
    <t>Lože pod potrubí, stoky a drobné objekty v otevřeném výkopu z kameniva drobného těženého 0 až 4 mm</t>
  </si>
  <si>
    <t>-1665154414</t>
  </si>
  <si>
    <t>48</t>
  </si>
  <si>
    <t>452112112</t>
  </si>
  <si>
    <t>Osazení betonových dílců prstenců nebo rámů pod poklopy a mříže, výšky do 100 mm</t>
  </si>
  <si>
    <t>kus</t>
  </si>
  <si>
    <t>387441866</t>
  </si>
  <si>
    <t>49</t>
  </si>
  <si>
    <t>59224013</t>
  </si>
  <si>
    <t>prstenec šachtový vyrovnávací betonový 625x100x100mm</t>
  </si>
  <si>
    <t>1780579168</t>
  </si>
  <si>
    <t>Komunikace pozemní</t>
  </si>
  <si>
    <t>50</t>
  </si>
  <si>
    <t>564811111</t>
  </si>
  <si>
    <t xml:space="preserve">Podklad ze štěrkodrti ŠD  s rozprostřením a zhutněním, po zhutnění tl. 50 mm</t>
  </si>
  <si>
    <t>882259135</t>
  </si>
  <si>
    <t>51</t>
  </si>
  <si>
    <t>564851111</t>
  </si>
  <si>
    <t xml:space="preserve">Podklad ze štěrkodrti ŠD  s rozprostřením a zhutněním, po zhutnění tl. 150 mm</t>
  </si>
  <si>
    <t>-1810397914</t>
  </si>
  <si>
    <t>52</t>
  </si>
  <si>
    <t>564861011</t>
  </si>
  <si>
    <t>Podklad ze štěrkodrti ŠD s rozprostřením a zhutněním plochy jednotlivě do 100 m2, po zhutnění tl. 200 mm</t>
  </si>
  <si>
    <t>-245258597</t>
  </si>
  <si>
    <t>53</t>
  </si>
  <si>
    <t>565155101</t>
  </si>
  <si>
    <t xml:space="preserve">Asfaltový beton vrstva podkladní ACP 16+  s rozprostřením a zhutněním v pruhu šířky do 1,5 m, po zhutnění tl. 70 mm</t>
  </si>
  <si>
    <t>149500043</t>
  </si>
  <si>
    <t>54</t>
  </si>
  <si>
    <t>566901132</t>
  </si>
  <si>
    <t>Vyspravení podkladu po překopech inženýrských sítí plochy do 15 m2 s rozprostřením a zhutněním štěrkodrtí tl. 150 mm</t>
  </si>
  <si>
    <t>-1377305755</t>
  </si>
  <si>
    <t>55</t>
  </si>
  <si>
    <t>566901161</t>
  </si>
  <si>
    <t>Vyspravení podkladu po překopech inženýrských sítí plochy do 15 m2 s rozprostřením a zhutněním obalovaným kamenivem ACP (OK) tl. 100 mm</t>
  </si>
  <si>
    <t>-182591192</t>
  </si>
  <si>
    <t>56</t>
  </si>
  <si>
    <t>567114111</t>
  </si>
  <si>
    <t>Podklad ze směsi stmelené cementem SC bez dilatačních spár, s rozprostřením a zhutněním SC C 20/25 (PB I), po zhutnění tl. 100 mm</t>
  </si>
  <si>
    <t>-586331561</t>
  </si>
  <si>
    <t>57</t>
  </si>
  <si>
    <t>567122114</t>
  </si>
  <si>
    <t>Podklad ze směsi stmelené cementem SC bez dilatačních spár, s rozprostřením a zhutněním SC C 8/10 (KSC I), po zhutnění tl. 150 mm</t>
  </si>
  <si>
    <t>-928818261</t>
  </si>
  <si>
    <t>58</t>
  </si>
  <si>
    <t>573111113</t>
  </si>
  <si>
    <t>Postřik infiltrační PI z asfaltu silničního s posypem kamenivem, v množství 1,50 kg/m2</t>
  </si>
  <si>
    <t>1061095357</t>
  </si>
  <si>
    <t>59</t>
  </si>
  <si>
    <t>573211109</t>
  </si>
  <si>
    <t>Postřik spojovací PS bez posypu kamenivem z asfaltu silničního, v množství 0,50 kg/m2</t>
  </si>
  <si>
    <t>1791202522</t>
  </si>
  <si>
    <t>60</t>
  </si>
  <si>
    <t>577144111</t>
  </si>
  <si>
    <t xml:space="preserve">Asfaltový beton vrstva obrusná ACO 11+  s rozprostřením a se zhutněním z nemodifikovaného asfaltu v pruhu šířky do 3 m, po zhutnění tl. 50 mm</t>
  </si>
  <si>
    <t>1614517607</t>
  </si>
  <si>
    <t>61</t>
  </si>
  <si>
    <t>577144121</t>
  </si>
  <si>
    <t>Asfaltový beton vrstva obrusná ACO 11+ s rozprostřením a se zhutněním z nemodifikovaného asfaltu v pruhu šířky přes 3 m, po zhutnění tl. 50 mm</t>
  </si>
  <si>
    <t>830818343</t>
  </si>
  <si>
    <t>62</t>
  </si>
  <si>
    <t>591241111</t>
  </si>
  <si>
    <t xml:space="preserve">Kladení dlažby z kostek  s provedením lože do tl. 50 mm, s vyplněním spár, s dvojím beraněním a se smetením přebytečného materiálu na krajnici drobných z kamene, do lože z cementové malty</t>
  </si>
  <si>
    <t>-709648297</t>
  </si>
  <si>
    <t>63</t>
  </si>
  <si>
    <t>58381007</t>
  </si>
  <si>
    <t>kostka dlažební žula drobná 8/10</t>
  </si>
  <si>
    <t>-929959762</t>
  </si>
  <si>
    <t>64</t>
  </si>
  <si>
    <t>596211222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</si>
  <si>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B, pro plochy přes 100 do 300 m2</t>
  </si>
  <si>
    <t>1349138621</t>
  </si>
  <si>
    <t>65</t>
  </si>
  <si>
    <t>59245020</t>
  </si>
  <si>
    <t>dlažba tvar obdélník betonová 200x100x80mm přírodní</t>
  </si>
  <si>
    <t>-613729548</t>
  </si>
  <si>
    <t>66</t>
  </si>
  <si>
    <t>59245226</t>
  </si>
  <si>
    <t>dlažba tvar obdélník betonová pro nevidomé 200x100x80mm barevná</t>
  </si>
  <si>
    <t>-101525916</t>
  </si>
  <si>
    <t>67</t>
  </si>
  <si>
    <t>596811220</t>
  </si>
  <si>
    <t>Kladení dlažby z betonových nebo kameninových dlaždic komunikací pro pěší s vyplněním spár a se smetením přebytečného materiálu na vzdálenost do 3 m s ložem z kameniva těženého tl. do 30 mm velikosti dlaždic přes 0,09 m2 do 0,25 m2, pro plochy do 50 m2</t>
  </si>
  <si>
    <t>1992090768</t>
  </si>
  <si>
    <t>68</t>
  </si>
  <si>
    <t>5924532R</t>
  </si>
  <si>
    <t>dlažba plošná betonová 400x400x45mm přírodní</t>
  </si>
  <si>
    <t>-1458161843</t>
  </si>
  <si>
    <t>Trubní vedení</t>
  </si>
  <si>
    <t>69</t>
  </si>
  <si>
    <t>83126319R</t>
  </si>
  <si>
    <t>Napojení kanalizační přípojky DN 100 až 300 na stávající kanlizační řad - kompletní</t>
  </si>
  <si>
    <t>-2138028895</t>
  </si>
  <si>
    <t>70</t>
  </si>
  <si>
    <t>871310330</t>
  </si>
  <si>
    <t>Montáž kanalizačního potrubí z plastů z polypropylenu PP hladkého plnostěnného SN 16 DN 150</t>
  </si>
  <si>
    <t>495731698</t>
  </si>
  <si>
    <t>71</t>
  </si>
  <si>
    <t>28617094</t>
  </si>
  <si>
    <t>trubka kanalizační PP plnostěnná třívrstvá DN 150x6000mm SN16</t>
  </si>
  <si>
    <t>-1467557066</t>
  </si>
  <si>
    <t>72</t>
  </si>
  <si>
    <t>877310320</t>
  </si>
  <si>
    <t>Montáž tvarovek na kanalizačním plastovém potrubí z PP nebo PVC-U hladkého plnostěnného odboček DN 150</t>
  </si>
  <si>
    <t>-284343164</t>
  </si>
  <si>
    <t>73</t>
  </si>
  <si>
    <t>28617205</t>
  </si>
  <si>
    <t>odbočka kanalizační PP třívrstvá SN16 45° DN 150/150</t>
  </si>
  <si>
    <t>2043854348</t>
  </si>
  <si>
    <t>74</t>
  </si>
  <si>
    <t>895941343</t>
  </si>
  <si>
    <t>Osazení vpusti uliční z betonových dílců DN 500 dno vysoké s kalištěm</t>
  </si>
  <si>
    <t>-644909149</t>
  </si>
  <si>
    <t>75</t>
  </si>
  <si>
    <t>59224470</t>
  </si>
  <si>
    <t>vpusť uliční DN 500 kaliště vysoké 500/525x65mm</t>
  </si>
  <si>
    <t>369985787</t>
  </si>
  <si>
    <t>76</t>
  </si>
  <si>
    <t>895941362</t>
  </si>
  <si>
    <t>Osazení vpusti uliční z betonových dílců DN 500 skruž středová 590 mm</t>
  </si>
  <si>
    <t>-2011042095</t>
  </si>
  <si>
    <t>77</t>
  </si>
  <si>
    <t>59224462</t>
  </si>
  <si>
    <t>vpusť uliční DN 500 skruž průběžná vysoká betonová 500/590x65mm</t>
  </si>
  <si>
    <t>-552799591</t>
  </si>
  <si>
    <t>78</t>
  </si>
  <si>
    <t>895941367</t>
  </si>
  <si>
    <t>Osazení vpusti uliční z betonových dílců DN 500 skruž průběžná se zápachovou uzávěrkou</t>
  </si>
  <si>
    <t>2049491431</t>
  </si>
  <si>
    <t>79</t>
  </si>
  <si>
    <t>59224467</t>
  </si>
  <si>
    <t>vpusť uliční DN 500 skruž průběžná 500/590x65mm betonová se zápachovou uzávěrkou 150mm PVC</t>
  </si>
  <si>
    <t>-819656149</t>
  </si>
  <si>
    <t>80</t>
  </si>
  <si>
    <t>899204112</t>
  </si>
  <si>
    <t>Osazení mříží litinových včetně rámů a košů na bahno pro třídu zatížení D400, E600</t>
  </si>
  <si>
    <t>744862070</t>
  </si>
  <si>
    <t>81</t>
  </si>
  <si>
    <t>55242328</t>
  </si>
  <si>
    <t xml:space="preserve">mříž D 400 -  plochá, 600x600 4-stranný rám</t>
  </si>
  <si>
    <t>856563279</t>
  </si>
  <si>
    <t>82</t>
  </si>
  <si>
    <t>5524100R</t>
  </si>
  <si>
    <t>koš kalový - těžký</t>
  </si>
  <si>
    <t>167040485</t>
  </si>
  <si>
    <t>83</t>
  </si>
  <si>
    <t>899722114</t>
  </si>
  <si>
    <t>Krytí potrubí z plastů výstražnou fólií z PVC šířky 40 cm</t>
  </si>
  <si>
    <t>-11916404</t>
  </si>
  <si>
    <t>Ostatní konstrukce a práce, bourání</t>
  </si>
  <si>
    <t>84</t>
  </si>
  <si>
    <t>914111111</t>
  </si>
  <si>
    <t xml:space="preserve">Montáž svislé dopravní značky základní  velikosti do 1 m2 objímkami na sloupky nebo konzoly</t>
  </si>
  <si>
    <t>-721125918</t>
  </si>
  <si>
    <t>85</t>
  </si>
  <si>
    <t>40445600</t>
  </si>
  <si>
    <t>výstražné dopravní značky A1-A30, A33 700mm</t>
  </si>
  <si>
    <t>1016473695</t>
  </si>
  <si>
    <t>86</t>
  </si>
  <si>
    <t>40445621</t>
  </si>
  <si>
    <t>informativní značky provozní IP1-IP3, IP4b-IP7, IP10a, b 500x500mm</t>
  </si>
  <si>
    <t>-2227589</t>
  </si>
  <si>
    <t>87</t>
  </si>
  <si>
    <t>40445650</t>
  </si>
  <si>
    <t>dodatkové tabulky E7, E12, E13 500x300mm</t>
  </si>
  <si>
    <t>1424525930</t>
  </si>
  <si>
    <t>88</t>
  </si>
  <si>
    <t>914511111</t>
  </si>
  <si>
    <t xml:space="preserve">Montáž sloupku dopravních značek  délky do 3,5 m do betonového základu</t>
  </si>
  <si>
    <t>-2072754986</t>
  </si>
  <si>
    <t>89</t>
  </si>
  <si>
    <t>40445225</t>
  </si>
  <si>
    <t>sloupek pro dopravní značku Zn D 60mm v 3,5m</t>
  </si>
  <si>
    <t>1560902832</t>
  </si>
  <si>
    <t>90</t>
  </si>
  <si>
    <t>40445240</t>
  </si>
  <si>
    <t>patka pro sloupek Al D 60mm</t>
  </si>
  <si>
    <t>1863266662</t>
  </si>
  <si>
    <t>91</t>
  </si>
  <si>
    <t>40445256</t>
  </si>
  <si>
    <t>svorka upínací na sloupek dopravní značky D 60mm</t>
  </si>
  <si>
    <t>203650008</t>
  </si>
  <si>
    <t>92</t>
  </si>
  <si>
    <t>40445253</t>
  </si>
  <si>
    <t>víčko plastové na sloupek D 60mm</t>
  </si>
  <si>
    <t>93951139</t>
  </si>
  <si>
    <t>93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</si>
  <si>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</si>
  <si>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</si>
  <si>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-1453495162</t>
  </si>
  <si>
    <t>94</t>
  </si>
  <si>
    <t>59217031</t>
  </si>
  <si>
    <t>obrubník betonový silniční 100 x 15 x 25 cm</t>
  </si>
  <si>
    <t>-1815752174</t>
  </si>
  <si>
    <t>95</t>
  </si>
  <si>
    <t>59217029</t>
  </si>
  <si>
    <t>obrubník betonový silniční nájezdový 100x15x15 cm</t>
  </si>
  <si>
    <t>-875718461</t>
  </si>
  <si>
    <t>96</t>
  </si>
  <si>
    <t>59217030</t>
  </si>
  <si>
    <t>obrubník betonový silniční přechodový 100x15x15-25 cm</t>
  </si>
  <si>
    <t>1833743679</t>
  </si>
  <si>
    <t>97</t>
  </si>
  <si>
    <t>916231113</t>
  </si>
  <si>
    <t>Osazení chodníkového obrubníku betonového se zřízením lože, s vyplněním a zatřením spár cementovou maltou ležatého s boční opěrou z betonu prostého, do lože z betonu prostého</t>
  </si>
  <si>
    <t>695235306</t>
  </si>
  <si>
    <t>98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</si>
  <si>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</si>
  <si>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</si>
  <si>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-244834561</t>
  </si>
  <si>
    <t>99</t>
  </si>
  <si>
    <t>59217017</t>
  </si>
  <si>
    <t>obrubník betonový chodníkový 100x10x25 cm</t>
  </si>
  <si>
    <t>1479633615</t>
  </si>
  <si>
    <t>100</t>
  </si>
  <si>
    <t>919121223</t>
  </si>
  <si>
    <t>Utěsnění dilatačních spár zálivkou za studena v cementobetonovém nebo živičném krytu včetně adhezního nátěru bez těsnicího profilu pod zálivkou, pro komůrky šířky 15 mm, hloubky 30 mm</t>
  </si>
  <si>
    <t>-1232487817</t>
  </si>
  <si>
    <t>101</t>
  </si>
  <si>
    <t>93390201R</t>
  </si>
  <si>
    <t>Zatěžovací zkoušky statickou deskou</t>
  </si>
  <si>
    <t>-1993419128</t>
  </si>
  <si>
    <t>Přesun hmot a manipulace se sutí</t>
  </si>
  <si>
    <t>102</t>
  </si>
  <si>
    <t>997221551</t>
  </si>
  <si>
    <t xml:space="preserve">Vodorovná doprava suti  bez naložení, ale se složením a s hrubým urovnáním ze sypkých materiálů, na vzdálenost do 1 km</t>
  </si>
  <si>
    <t>-282546745</t>
  </si>
  <si>
    <t>103</t>
  </si>
  <si>
    <t>997221559</t>
  </si>
  <si>
    <t xml:space="preserve">Vodorovná doprava suti  bez naložení, ale se složením a s hrubým urovnáním Příplatek k ceně za každý další i započatý 1 km přes 1 km</t>
  </si>
  <si>
    <t>1968106754</t>
  </si>
  <si>
    <t>104</t>
  </si>
  <si>
    <t>997221561</t>
  </si>
  <si>
    <t xml:space="preserve">Vodorovná doprava suti  bez naložení, ale se složením a s hrubým urovnáním z kusových materiálů, na vzdálenost do 1 km</t>
  </si>
  <si>
    <t>-1654767988</t>
  </si>
  <si>
    <t>105</t>
  </si>
  <si>
    <t>997221569</t>
  </si>
  <si>
    <t>1374388027</t>
  </si>
  <si>
    <t>106</t>
  </si>
  <si>
    <t>997221655</t>
  </si>
  <si>
    <t>Poplatek za uložení stavebního odpadu na skládce (skládkovné) zeminy a kamení zatříděného do Katalogu odpadů pod kódem 17 05 04</t>
  </si>
  <si>
    <t>-2085624366</t>
  </si>
  <si>
    <t>107</t>
  </si>
  <si>
    <t>99722186R</t>
  </si>
  <si>
    <t>Poplatek za recykllaci</t>
  </si>
  <si>
    <t>-1953698870</t>
  </si>
  <si>
    <t>998</t>
  </si>
  <si>
    <t>Přesun hmot</t>
  </si>
  <si>
    <t>108</t>
  </si>
  <si>
    <t>998223011</t>
  </si>
  <si>
    <t xml:space="preserve">Přesun hmot pro pozemní komunikace s krytem dlážděným  dopravní vzdálenost do 200 m jakékoliv délky objektu</t>
  </si>
  <si>
    <t>-1299455574</t>
  </si>
  <si>
    <t>109</t>
  </si>
  <si>
    <t>998223091</t>
  </si>
  <si>
    <t xml:space="preserve">Přesun hmot pro pozemní komunikace s krytem dlážděným  Příplatek k ceně za zvětšený přesun přes vymezenou největší dopravní vzdálenost do 1000 m</t>
  </si>
  <si>
    <t>1853918403</t>
  </si>
  <si>
    <t>SO 401 - Přeložka VO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</si>
  <si>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</si>
  <si>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</si>
  <si>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</si>
  <si>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</si>
  <si>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46-M - Zemní práce při extr.mont.pracích</t>
  </si>
  <si>
    <t xml:space="preserve">    HZS - Hodinové zúčtovací sazby</t>
  </si>
  <si>
    <t>945421110</t>
  </si>
  <si>
    <t xml:space="preserve">Hydraulická zvedací plošina včetně obsluhy  instalovaná na automobilovém podvozku, výšky zdvihu do 18 m</t>
  </si>
  <si>
    <t>hod</t>
  </si>
  <si>
    <t>-1151364144</t>
  </si>
  <si>
    <t>PSV</t>
  </si>
  <si>
    <t>Práce a dodávky PSV</t>
  </si>
  <si>
    <t>741</t>
  </si>
  <si>
    <t>Elektroinstalace - silnoproud</t>
  </si>
  <si>
    <t>741122142</t>
  </si>
  <si>
    <t>Montáž kabelů měděných bez ukončení uložených v trubkách zatažených plných kulatých nebo bezhalogenových (např. CYKY) počtu a průřezu žil 5x1,5 až 2,5 mm2</t>
  </si>
  <si>
    <t>1486697432</t>
  </si>
  <si>
    <t>34111090</t>
  </si>
  <si>
    <t>kabel instalační jádro Cu plné izolace PVC plášť PVC 450/750V (CYKY) 5x1,5mm2</t>
  </si>
  <si>
    <t>712916150</t>
  </si>
  <si>
    <t>741122145</t>
  </si>
  <si>
    <t>Montáž kabelů měděných bez ukončení uložených v trubkách zatažených plných kulatých nebo bezhalogenových (např. CYKY) počtu a průřezu žil 5x16 mm2</t>
  </si>
  <si>
    <t>-1571982901</t>
  </si>
  <si>
    <t>34113035</t>
  </si>
  <si>
    <t>kabel instalační jádro Cu plné izolace PVC plášť PVC 450/750V (CYKY) 5x16mm2</t>
  </si>
  <si>
    <t>1332222695</t>
  </si>
  <si>
    <t>741128021</t>
  </si>
  <si>
    <t>Ostatní práce při montáži vodičů a kabelů Příplatek k cenám montáže vodičů a kabelů za zatahování vodičů a kabelů do tvárnicových tras s komorami nebo do kolektorů, hmotnosti do 0,75 kg</t>
  </si>
  <si>
    <t>-2017488694</t>
  </si>
  <si>
    <t>741130021</t>
  </si>
  <si>
    <t>Ukončení vodičů izolovaných s označením a zapojením na svorkovnici s otevřením a uzavřením krytu, průřezu žíly do 2,5 mm2</t>
  </si>
  <si>
    <t>-988591748</t>
  </si>
  <si>
    <t>741130025</t>
  </si>
  <si>
    <t>Ukončení vodičů a kabelů izolovaných s označením a zapojením na svorkovnici s otevřením a uzavřením krytu, průřezu žíly do 16 mm2</t>
  </si>
  <si>
    <t>-1366143307</t>
  </si>
  <si>
    <t>74176106R</t>
  </si>
  <si>
    <t>Podružný materiál - kompletní</t>
  </si>
  <si>
    <t>962978809</t>
  </si>
  <si>
    <t>Práce a dodávky M</t>
  </si>
  <si>
    <t>21-M</t>
  </si>
  <si>
    <t>Elektromontáže</t>
  </si>
  <si>
    <t>210203902</t>
  </si>
  <si>
    <t>Montáž svítidel LED se zapojením vodičů průmyslových nebo venkovních na sloupek parkový</t>
  </si>
  <si>
    <t>524678818</t>
  </si>
  <si>
    <t>3477402R</t>
  </si>
  <si>
    <t>svítidlo parkové LED 30W, vč. světelného zdroje a předřadníku, parametry viz.technická zpráva- kompletní dodávka</t>
  </si>
  <si>
    <t>128</t>
  </si>
  <si>
    <t>-1441865945</t>
  </si>
  <si>
    <t>210204002</t>
  </si>
  <si>
    <t>Montáž stožárů osvětlení parkových ocelových</t>
  </si>
  <si>
    <t>-2077197830</t>
  </si>
  <si>
    <t>3167406R</t>
  </si>
  <si>
    <t>stožár osvětlovací sadový v. 5,0 m (celkové délky 6,0m), třístupňový, oboustranně žárové zinkovaný - viz.technická zpráva</t>
  </si>
  <si>
    <t>1108310566</t>
  </si>
  <si>
    <t>31674124</t>
  </si>
  <si>
    <t>manžeta plastová ochranná na stožár d=133mm</t>
  </si>
  <si>
    <t>-1190598197</t>
  </si>
  <si>
    <t>210204201</t>
  </si>
  <si>
    <t xml:space="preserve">Montáž elektrovýzbroje stožárů osvětlení  1 okruh - viz.projektová dokumentace</t>
  </si>
  <si>
    <t>-1314064832</t>
  </si>
  <si>
    <t>31674135</t>
  </si>
  <si>
    <t>výzbroj stožárová SV 6.16.5p</t>
  </si>
  <si>
    <t>-627799533</t>
  </si>
  <si>
    <t>210220020</t>
  </si>
  <si>
    <t>Montáž uzemňovacího vedení s upevněním, propojením a připojením pomocí svorek v zemi s izolací spojů vodičů FeZn páskou průřezu do 120 mm2 v městské zástavbě</t>
  </si>
  <si>
    <t>608412484</t>
  </si>
  <si>
    <t>35442062</t>
  </si>
  <si>
    <t>pás zemnící 30x4mm FeZn</t>
  </si>
  <si>
    <t>1637462725</t>
  </si>
  <si>
    <t>210220022</t>
  </si>
  <si>
    <t>Montáž uzemňovacího vedení vodičů FeZn pomocí svorek v zemi drátem průměru do 10 mm ve městské zástavbě</t>
  </si>
  <si>
    <t>1210094956</t>
  </si>
  <si>
    <t>35441073</t>
  </si>
  <si>
    <t>drát D 10mm FeZn</t>
  </si>
  <si>
    <t>-889882500</t>
  </si>
  <si>
    <t>210220300</t>
  </si>
  <si>
    <t>Montáž svorka hromosvodná s jedním šroubem</t>
  </si>
  <si>
    <t>1491614525</t>
  </si>
  <si>
    <t>35431000.1</t>
  </si>
  <si>
    <t>svorka uzemnění FeZn univerzální</t>
  </si>
  <si>
    <t>-1792447449</t>
  </si>
  <si>
    <t>210220301</t>
  </si>
  <si>
    <t>Montáž hromosvodného vedení svorek se 2 šrouby</t>
  </si>
  <si>
    <t>1512461904</t>
  </si>
  <si>
    <t>35431019</t>
  </si>
  <si>
    <t>svorka uzemnění FeZn připojovací na kovové části pro 1 vodič D 7-10mm -plochá, 2 šrouby</t>
  </si>
  <si>
    <t>-580845600</t>
  </si>
  <si>
    <t>218202016</t>
  </si>
  <si>
    <t>Demontáž svítidel výbojkových s odpojením vodičů průmyslových nebo venkovních ze sloupku parkového</t>
  </si>
  <si>
    <t>1699024270</t>
  </si>
  <si>
    <t>218204002</t>
  </si>
  <si>
    <t>Demontáž stožárů osvětlení parkových ocelových</t>
  </si>
  <si>
    <t>351334436</t>
  </si>
  <si>
    <t>218204201</t>
  </si>
  <si>
    <t>Demontáž elektrovýzbroje stožárů osvětlení 1 okruh</t>
  </si>
  <si>
    <t>855896479</t>
  </si>
  <si>
    <t>46-M</t>
  </si>
  <si>
    <t>Zemní práce při extr.mont.pracích</t>
  </si>
  <si>
    <t>460010024</t>
  </si>
  <si>
    <t>Vytyčení trasy vedení kabelového (podzemního) v zastavěném prostoru</t>
  </si>
  <si>
    <t>km</t>
  </si>
  <si>
    <t>837798578</t>
  </si>
  <si>
    <t>460171162</t>
  </si>
  <si>
    <t>Hloubení nezapažených kabelových rýh strojně včetně urovnání dna s přemístěním výkopku do vzdálenosti 3 m od okraje jámy nebo s naložením na dopravní prostředek šířky 35 cm hloubky 70 cm v hornině třídy těžitelnosti I skupiny 3</t>
  </si>
  <si>
    <t>221380216</t>
  </si>
  <si>
    <t>460341113</t>
  </si>
  <si>
    <t>Vodorovné přemístění (odvoz) horniny dopravními prostředky včetně složení, bez naložení a rozprostření jakékoliv třídy, na vzdálenost přes 500 do 1000 m</t>
  </si>
  <si>
    <t>-1603067154</t>
  </si>
  <si>
    <t>460341121</t>
  </si>
  <si>
    <t>Vodorovné přemístění (odvoz) horniny dopravními prostředky včetně složení, bez naložení a rozprostření jakékoliv třídy, na vzdálenost Příplatek k ceně -1113 za každých dalších i započatých 1000 m</t>
  </si>
  <si>
    <t>205588888</t>
  </si>
  <si>
    <t>460361111</t>
  </si>
  <si>
    <t>Poplatek (skládkovné) za uložení zeminy na skládce zatříděné do Katalogu odpadů pod kódem 17 05 04</t>
  </si>
  <si>
    <t>1812783690</t>
  </si>
  <si>
    <t>460451172</t>
  </si>
  <si>
    <t>Zásyp kabelových rýh strojně s přemístěním sypaniny ze vzdálenosti do 10 m, s uložením výkopku ve vrstvách včetně zhutnění a urovnání povrchu šířky 35 cm hloubky 70 cm z horniny třídy těžitelnosti I skupiny 3</t>
  </si>
  <si>
    <t>-274744189</t>
  </si>
  <si>
    <t>460611113</t>
  </si>
  <si>
    <t>Vrty pro stožáry nadzemního vedení nepažené, hloubky do 2 m průměru do 55 cm, v hornině třídy vrtatelnosti III</t>
  </si>
  <si>
    <t>-1895678975</t>
  </si>
  <si>
    <t>460641113</t>
  </si>
  <si>
    <t>Základové konstrukce základ bez bednění do rostlé zeminy z monolitického betonu tř. C 16/20</t>
  </si>
  <si>
    <t>-1717244757</t>
  </si>
  <si>
    <t>460661111</t>
  </si>
  <si>
    <t>Kabelové lože z písku včetně podsypu, zhutnění a urovnání povrchu pro kabely nn bez zakrytí, šířky do 35 cm</t>
  </si>
  <si>
    <t>1079948908</t>
  </si>
  <si>
    <t>460671113</t>
  </si>
  <si>
    <t>Výstražná fólie z PVC pro krytí kabelů včetně vyrovnání povrchu rýhy, rozvinutí a uložení fólie šířky do 34 cm</t>
  </si>
  <si>
    <t>-71598771</t>
  </si>
  <si>
    <t>460791212</t>
  </si>
  <si>
    <t>Montáž trubek ochranných uložených volně do rýhy plastových ohebných, vnitřního průměru přes 32 do 50 mm</t>
  </si>
  <si>
    <t>-918512486</t>
  </si>
  <si>
    <t>34571351</t>
  </si>
  <si>
    <t>trubka elektroinstalační ohebná dvouplášťová korugovaná (chránička) D 41/50mm, HDPE+LDPE</t>
  </si>
  <si>
    <t>423686649</t>
  </si>
  <si>
    <t>460791213</t>
  </si>
  <si>
    <t>Montáž trubek ochranných uložených volně do rýhy plastových ohebných, vnitřního průměru přes 50 do 90 mm</t>
  </si>
  <si>
    <t>1005147273</t>
  </si>
  <si>
    <t>34571352</t>
  </si>
  <si>
    <t>trubka elektroinstalační ohebná dvouplášťová korugovaná (chránička) D 52/63mm, HDPE+LDPE</t>
  </si>
  <si>
    <t>649467544</t>
  </si>
  <si>
    <t>460881611</t>
  </si>
  <si>
    <t>Kryt vozovek a chodníků kladení dlažby (materiál ve specifikaci) včetně spárování, do lože z kameniva těženého z dlaždic betonových čtyřhranných</t>
  </si>
  <si>
    <t>-569090446</t>
  </si>
  <si>
    <t>59245021</t>
  </si>
  <si>
    <t>dlažba tvar čtverec betonová 200x200x60mm přírodní</t>
  </si>
  <si>
    <t>-266495152</t>
  </si>
  <si>
    <t>46093111R</t>
  </si>
  <si>
    <t>Osazení kotevního kalichu pro stožár VO D300 do 2000 mm délky v ose patky</t>
  </si>
  <si>
    <t>-1555485779</t>
  </si>
  <si>
    <t>28612031</t>
  </si>
  <si>
    <t>trubka kanalizační PVC plnostěnná třívrstvá DN 300x6000mm SN16</t>
  </si>
  <si>
    <t>1376721046</t>
  </si>
  <si>
    <t>HZS</t>
  </si>
  <si>
    <t>Hodinové zúčtovací sazby</t>
  </si>
  <si>
    <t>HZS4211</t>
  </si>
  <si>
    <t>Hodinová zúčtovací sazba revizní technik</t>
  </si>
  <si>
    <t>512</t>
  </si>
  <si>
    <t>-485069089</t>
  </si>
  <si>
    <t>045303000</t>
  </si>
  <si>
    <t xml:space="preserve">Koordinace postupu prací  s ostatními profesemi</t>
  </si>
  <si>
    <t>hodina</t>
  </si>
  <si>
    <t>1338069536</t>
  </si>
  <si>
    <t>092103001</t>
  </si>
  <si>
    <t>Náklady na zkušební provoz</t>
  </si>
  <si>
    <t>663528118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</si>
</sst>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40</v>
      </c>
      <c r="E29" s="44"/>
      <c r="F29" s="29" t="s">
        <v>41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42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43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44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45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46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47</v>
      </c>
      <c r="U35" s="51"/>
      <c r="V35" s="51"/>
      <c r="W35" s="51"/>
      <c r="X35" s="53" t="s">
        <v>48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49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50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51</v>
      </c>
      <c r="AI60" s="39"/>
      <c r="AJ60" s="39"/>
      <c r="AK60" s="39"/>
      <c r="AL60" s="39"/>
      <c r="AM60" s="61" t="s">
        <v>52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53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54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51</v>
      </c>
      <c r="AI75" s="39"/>
      <c r="AJ75" s="39"/>
      <c r="AK75" s="39"/>
      <c r="AL75" s="39"/>
      <c r="AM75" s="61" t="s">
        <v>52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032024-1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Otrokovice - chodník v ulici Horní a Hložkova - verze 1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Otrokovice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23. 1. 2024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Město Otrokovice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M.Urbanová</v>
      </c>
      <c r="AN89" s="68"/>
      <c r="AO89" s="68"/>
      <c r="AP89" s="68"/>
      <c r="AQ89" s="37"/>
      <c r="AR89" s="41"/>
      <c r="AS89" s="78" t="s">
        <v>56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>Ing.L.Alster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57</v>
      </c>
      <c r="D92" s="91"/>
      <c r="E92" s="91"/>
      <c r="F92" s="91"/>
      <c r="G92" s="91"/>
      <c r="H92" s="92"/>
      <c r="I92" s="93" t="s">
        <v>58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59</v>
      </c>
      <c r="AH92" s="91"/>
      <c r="AI92" s="91"/>
      <c r="AJ92" s="91"/>
      <c r="AK92" s="91"/>
      <c r="AL92" s="91"/>
      <c r="AM92" s="91"/>
      <c r="AN92" s="93" t="s">
        <v>60</v>
      </c>
      <c r="AO92" s="91"/>
      <c r="AP92" s="95"/>
      <c r="AQ92" s="96" t="s">
        <v>61</v>
      </c>
      <c r="AR92" s="41"/>
      <c r="AS92" s="97" t="s">
        <v>62</v>
      </c>
      <c r="AT92" s="98" t="s">
        <v>63</v>
      </c>
      <c r="AU92" s="98" t="s">
        <v>64</v>
      </c>
      <c r="AV92" s="98" t="s">
        <v>65</v>
      </c>
      <c r="AW92" s="98" t="s">
        <v>66</v>
      </c>
      <c r="AX92" s="98" t="s">
        <v>67</v>
      </c>
      <c r="AY92" s="98" t="s">
        <v>68</v>
      </c>
      <c r="AZ92" s="98" t="s">
        <v>69</v>
      </c>
      <c r="BA92" s="98" t="s">
        <v>70</v>
      </c>
      <c r="BB92" s="98" t="s">
        <v>71</v>
      </c>
      <c r="BC92" s="98" t="s">
        <v>72</v>
      </c>
      <c r="BD92" s="99" t="s">
        <v>73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74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ROUND(SUM(AG95:AG97),2)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ROUND(SUM(AS95:AS97),2)</f>
        <v>0</v>
      </c>
      <c r="AT94" s="111">
        <f>ROUND(SUM(AV94:AW94),2)</f>
        <v>0</v>
      </c>
      <c r="AU94" s="112">
        <f>ROUND(SUM(AU95:AU97),5)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ROUND(SUM(AZ95:AZ97),2)</f>
        <v>0</v>
      </c>
      <c r="BA94" s="111">
        <f>ROUND(SUM(BA95:BA97),2)</f>
        <v>0</v>
      </c>
      <c r="BB94" s="111">
        <f>ROUND(SUM(BB95:BB97),2)</f>
        <v>0</v>
      </c>
      <c r="BC94" s="111">
        <f>ROUND(SUM(BC95:BC97),2)</f>
        <v>0</v>
      </c>
      <c r="BD94" s="113">
        <f>ROUND(SUM(BD95:BD97),2)</f>
        <v>0</v>
      </c>
      <c r="BE94" s="6"/>
      <c r="BS94" s="114" t="s">
        <v>75</v>
      </c>
      <c r="BT94" s="114" t="s">
        <v>76</v>
      </c>
      <c r="BU94" s="115" t="s">
        <v>77</v>
      </c>
      <c r="BV94" s="114" t="s">
        <v>78</v>
      </c>
      <c r="BW94" s="114" t="s">
        <v>5</v>
      </c>
      <c r="BX94" s="114" t="s">
        <v>79</v>
      </c>
      <c r="CL94" s="114" t="s">
        <v>1</v>
      </c>
    </row>
    <row r="95" s="7" customFormat="1" ht="16.5" customHeight="1">
      <c r="A95" s="116" t="s">
        <v>80</v>
      </c>
      <c r="B95" s="117"/>
      <c r="C95" s="118"/>
      <c r="D95" s="119" t="s">
        <v>81</v>
      </c>
      <c r="E95" s="119"/>
      <c r="F95" s="119"/>
      <c r="G95" s="119"/>
      <c r="H95" s="119"/>
      <c r="I95" s="120"/>
      <c r="J95" s="119" t="s">
        <v>82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'SO 000 - Vedlejší a ostat...'!J30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83</v>
      </c>
      <c r="AR95" s="123"/>
      <c r="AS95" s="124">
        <v>0</v>
      </c>
      <c r="AT95" s="125">
        <f>ROUND(SUM(AV95:AW95),2)</f>
        <v>0</v>
      </c>
      <c r="AU95" s="126">
        <f>'SO 000 - Vedlejší a ostat...'!P121</f>
        <v>0</v>
      </c>
      <c r="AV95" s="125">
        <f>'SO 000 - Vedlejší a ostat...'!J33</f>
        <v>0</v>
      </c>
      <c r="AW95" s="125">
        <f>'SO 000 - Vedlejší a ostat...'!J34</f>
        <v>0</v>
      </c>
      <c r="AX95" s="125">
        <f>'SO 000 - Vedlejší a ostat...'!J35</f>
        <v>0</v>
      </c>
      <c r="AY95" s="125">
        <f>'SO 000 - Vedlejší a ostat...'!J36</f>
        <v>0</v>
      </c>
      <c r="AZ95" s="125">
        <f>'SO 000 - Vedlejší a ostat...'!F33</f>
        <v>0</v>
      </c>
      <c r="BA95" s="125">
        <f>'SO 000 - Vedlejší a ostat...'!F34</f>
        <v>0</v>
      </c>
      <c r="BB95" s="125">
        <f>'SO 000 - Vedlejší a ostat...'!F35</f>
        <v>0</v>
      </c>
      <c r="BC95" s="125">
        <f>'SO 000 - Vedlejší a ostat...'!F36</f>
        <v>0</v>
      </c>
      <c r="BD95" s="127">
        <f>'SO 000 - Vedlejší a ostat...'!F37</f>
        <v>0</v>
      </c>
      <c r="BE95" s="7"/>
      <c r="BT95" s="128" t="s">
        <v>84</v>
      </c>
      <c r="BV95" s="128" t="s">
        <v>78</v>
      </c>
      <c r="BW95" s="128" t="s">
        <v>85</v>
      </c>
      <c r="BX95" s="128" t="s">
        <v>5</v>
      </c>
      <c r="CL95" s="128" t="s">
        <v>1</v>
      </c>
      <c r="CM95" s="128" t="s">
        <v>86</v>
      </c>
    </row>
    <row r="96" s="7" customFormat="1" ht="16.5" customHeight="1">
      <c r="A96" s="116" t="s">
        <v>80</v>
      </c>
      <c r="B96" s="117"/>
      <c r="C96" s="118"/>
      <c r="D96" s="119" t="s">
        <v>87</v>
      </c>
      <c r="E96" s="119"/>
      <c r="F96" s="119"/>
      <c r="G96" s="119"/>
      <c r="H96" s="119"/>
      <c r="I96" s="120"/>
      <c r="J96" s="119" t="s">
        <v>88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'SO 101 - Komunikace pěší'!J30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83</v>
      </c>
      <c r="AR96" s="123"/>
      <c r="AS96" s="124">
        <v>0</v>
      </c>
      <c r="AT96" s="125">
        <f>ROUND(SUM(AV96:AW96),2)</f>
        <v>0</v>
      </c>
      <c r="AU96" s="126">
        <f>'SO 101 - Komunikace pěší'!P128</f>
        <v>0</v>
      </c>
      <c r="AV96" s="125">
        <f>'SO 101 - Komunikace pěší'!J33</f>
        <v>0</v>
      </c>
      <c r="AW96" s="125">
        <f>'SO 101 - Komunikace pěší'!J34</f>
        <v>0</v>
      </c>
      <c r="AX96" s="125">
        <f>'SO 101 - Komunikace pěší'!J35</f>
        <v>0</v>
      </c>
      <c r="AY96" s="125">
        <f>'SO 101 - Komunikace pěší'!J36</f>
        <v>0</v>
      </c>
      <c r="AZ96" s="125">
        <f>'SO 101 - Komunikace pěší'!F33</f>
        <v>0</v>
      </c>
      <c r="BA96" s="125">
        <f>'SO 101 - Komunikace pěší'!F34</f>
        <v>0</v>
      </c>
      <c r="BB96" s="125">
        <f>'SO 101 - Komunikace pěší'!F35</f>
        <v>0</v>
      </c>
      <c r="BC96" s="125">
        <f>'SO 101 - Komunikace pěší'!F36</f>
        <v>0</v>
      </c>
      <c r="BD96" s="127">
        <f>'SO 101 - Komunikace pěší'!F37</f>
        <v>0</v>
      </c>
      <c r="BE96" s="7"/>
      <c r="BT96" s="128" t="s">
        <v>84</v>
      </c>
      <c r="BV96" s="128" t="s">
        <v>78</v>
      </c>
      <c r="BW96" s="128" t="s">
        <v>89</v>
      </c>
      <c r="BX96" s="128" t="s">
        <v>5</v>
      </c>
      <c r="CL96" s="128" t="s">
        <v>1</v>
      </c>
      <c r="CM96" s="128" t="s">
        <v>86</v>
      </c>
    </row>
    <row r="97" s="7" customFormat="1" ht="16.5" customHeight="1">
      <c r="A97" s="116" t="s">
        <v>80</v>
      </c>
      <c r="B97" s="117"/>
      <c r="C97" s="118"/>
      <c r="D97" s="119" t="s">
        <v>90</v>
      </c>
      <c r="E97" s="119"/>
      <c r="F97" s="119"/>
      <c r="G97" s="119"/>
      <c r="H97" s="119"/>
      <c r="I97" s="120"/>
      <c r="J97" s="119" t="s">
        <v>91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'SO 401 - Přeložka VO'!J30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83</v>
      </c>
      <c r="AR97" s="123"/>
      <c r="AS97" s="129">
        <v>0</v>
      </c>
      <c r="AT97" s="130">
        <f>ROUND(SUM(AV97:AW97),2)</f>
        <v>0</v>
      </c>
      <c r="AU97" s="131">
        <f>'SO 401 - Přeložka VO'!P127</f>
        <v>0</v>
      </c>
      <c r="AV97" s="130">
        <f>'SO 401 - Přeložka VO'!J33</f>
        <v>0</v>
      </c>
      <c r="AW97" s="130">
        <f>'SO 401 - Přeložka VO'!J34</f>
        <v>0</v>
      </c>
      <c r="AX97" s="130">
        <f>'SO 401 - Přeložka VO'!J35</f>
        <v>0</v>
      </c>
      <c r="AY97" s="130">
        <f>'SO 401 - Přeložka VO'!J36</f>
        <v>0</v>
      </c>
      <c r="AZ97" s="130">
        <f>'SO 401 - Přeložka VO'!F33</f>
        <v>0</v>
      </c>
      <c r="BA97" s="130">
        <f>'SO 401 - Přeložka VO'!F34</f>
        <v>0</v>
      </c>
      <c r="BB97" s="130">
        <f>'SO 401 - Přeložka VO'!F35</f>
        <v>0</v>
      </c>
      <c r="BC97" s="130">
        <f>'SO 401 - Přeložka VO'!F36</f>
        <v>0</v>
      </c>
      <c r="BD97" s="132">
        <f>'SO 401 - Přeložka VO'!F37</f>
        <v>0</v>
      </c>
      <c r="BE97" s="7"/>
      <c r="BT97" s="128" t="s">
        <v>84</v>
      </c>
      <c r="BV97" s="128" t="s">
        <v>78</v>
      </c>
      <c r="BW97" s="128" t="s">
        <v>92</v>
      </c>
      <c r="BX97" s="128" t="s">
        <v>5</v>
      </c>
      <c r="CL97" s="128" t="s">
        <v>1</v>
      </c>
      <c r="CM97" s="128" t="s">
        <v>86</v>
      </c>
    </row>
    <row r="98" s="2" customFormat="1" ht="30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4"/>
      <c r="AB99" s="64"/>
      <c r="AC99" s="64"/>
      <c r="AD99" s="64"/>
      <c r="AE99" s="64"/>
      <c r="AF99" s="64"/>
      <c r="AG99" s="64"/>
      <c r="AH99" s="64"/>
      <c r="AI99" s="64"/>
      <c r="AJ99" s="64"/>
      <c r="AK99" s="64"/>
      <c r="AL99" s="64"/>
      <c r="AM99" s="64"/>
      <c r="AN99" s="64"/>
      <c r="AO99" s="64"/>
      <c r="AP99" s="64"/>
      <c r="AQ99" s="64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</sheetData>
  <sheetProtection sheet="1" formatColumns="0" formatRows="0" objects="1" scenarios="1" spinCount="100000" saltValue="K5m8/VAx7fW7Qkh93ls9hcF4vZpQPisIOFOEyXdn37jMDIQ0+1zjAqMPkTjymsFmrVZ+49vjR3pWSnjICqZjtw==" hashValue="3nZH2rK55Qy+dmMTFIV8jePMBM551qTJLrrWW1n41unUmvw/fVnrXELiE7mXSm8QoDauBgqRAIiVV0OKjoCNkA==" algorithmName="SHA-512" password="CA9C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000 - Vedlejší a ostat...'!C2" display="/"/>
    <hyperlink ref="A96" location="'SO 101 - Komunikace pěší'!C2" display="/"/>
    <hyperlink ref="A97" location="'SO 401 - Přeložka VO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85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86</v>
      </c>
    </row>
    <row r="4" s="1" customFormat="1" ht="24.96" customHeight="1">
      <c r="B4" s="17"/>
      <c r="D4" s="135" t="s">
        <v>93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Otrokovice - chodník v ulici Horní a Hložkova - verze 1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94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23. 1. 2024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31</v>
      </c>
      <c r="F21" s="35"/>
      <c r="G21" s="35"/>
      <c r="H21" s="35"/>
      <c r="I21" s="137" t="s">
        <v>27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34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35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36</v>
      </c>
      <c r="E30" s="35"/>
      <c r="F30" s="35"/>
      <c r="G30" s="35"/>
      <c r="H30" s="35"/>
      <c r="I30" s="35"/>
      <c r="J30" s="148">
        <f>ROUND(J121,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38</v>
      </c>
      <c r="G32" s="35"/>
      <c r="H32" s="35"/>
      <c r="I32" s="149" t="s">
        <v>37</v>
      </c>
      <c r="J32" s="149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40</v>
      </c>
      <c r="E33" s="137" t="s">
        <v>41</v>
      </c>
      <c r="F33" s="151">
        <f>ROUND((SUM(BE121:BE137)),  2)</f>
        <v>0</v>
      </c>
      <c r="G33" s="35"/>
      <c r="H33" s="35"/>
      <c r="I33" s="152">
        <v>0.20999999999999999</v>
      </c>
      <c r="J33" s="151">
        <f>ROUND(((SUM(BE121:BE137))*I33),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42</v>
      </c>
      <c r="F34" s="151">
        <f>ROUND((SUM(BF121:BF137)),  2)</f>
        <v>0</v>
      </c>
      <c r="G34" s="35"/>
      <c r="H34" s="35"/>
      <c r="I34" s="152">
        <v>0.12</v>
      </c>
      <c r="J34" s="151">
        <f>ROUND(((SUM(BF121:BF137))*I34),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43</v>
      </c>
      <c r="F35" s="151">
        <f>ROUND((SUM(BG121:BG137)),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44</v>
      </c>
      <c r="F36" s="151">
        <f>ROUND((SUM(BH121:BH137)),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45</v>
      </c>
      <c r="F37" s="151">
        <f>ROUND((SUM(BI121:BI137)),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49</v>
      </c>
      <c r="E50" s="161"/>
      <c r="F50" s="161"/>
      <c r="G50" s="160" t="s">
        <v>50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51</v>
      </c>
      <c r="E61" s="163"/>
      <c r="F61" s="164" t="s">
        <v>52</v>
      </c>
      <c r="G61" s="162" t="s">
        <v>51</v>
      </c>
      <c r="H61" s="163"/>
      <c r="I61" s="163"/>
      <c r="J61" s="165" t="s">
        <v>52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53</v>
      </c>
      <c r="E65" s="166"/>
      <c r="F65" s="166"/>
      <c r="G65" s="160" t="s">
        <v>54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51</v>
      </c>
      <c r="E76" s="163"/>
      <c r="F76" s="164" t="s">
        <v>52</v>
      </c>
      <c r="G76" s="162" t="s">
        <v>51</v>
      </c>
      <c r="H76" s="163"/>
      <c r="I76" s="163"/>
      <c r="J76" s="165" t="s">
        <v>52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Otrokovice - chodník v ulici Horní a Hložkova - verze 1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94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 000 - Vedlejší a ostatní rozpočtové náklady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Otrokovice</v>
      </c>
      <c r="G89" s="37"/>
      <c r="H89" s="37"/>
      <c r="I89" s="29" t="s">
        <v>22</v>
      </c>
      <c r="J89" s="76" t="str">
        <f>IF(J12="","",J12)</f>
        <v>23. 1. 2024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Město Otrokovice</v>
      </c>
      <c r="G91" s="37"/>
      <c r="H91" s="37"/>
      <c r="I91" s="29" t="s">
        <v>30</v>
      </c>
      <c r="J91" s="33" t="str">
        <f>E21</f>
        <v>M.Urbanová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>Ing.L.Alster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97</v>
      </c>
      <c r="D94" s="173"/>
      <c r="E94" s="173"/>
      <c r="F94" s="173"/>
      <c r="G94" s="173"/>
      <c r="H94" s="173"/>
      <c r="I94" s="173"/>
      <c r="J94" s="174" t="s">
        <v>98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99</v>
      </c>
      <c r="D96" s="37"/>
      <c r="E96" s="37"/>
      <c r="F96" s="37"/>
      <c r="G96" s="37"/>
      <c r="H96" s="37"/>
      <c r="I96" s="37"/>
      <c r="J96" s="107">
        <f>J121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100</v>
      </c>
    </row>
    <row r="97" s="9" customFormat="1" ht="24.96" customHeight="1">
      <c r="A97" s="9"/>
      <c r="B97" s="176"/>
      <c r="C97" s="177"/>
      <c r="D97" s="178" t="s">
        <v>101</v>
      </c>
      <c r="E97" s="179"/>
      <c r="F97" s="179"/>
      <c r="G97" s="179"/>
      <c r="H97" s="179"/>
      <c r="I97" s="179"/>
      <c r="J97" s="180">
        <f>J122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102</v>
      </c>
      <c r="E98" s="185"/>
      <c r="F98" s="185"/>
      <c r="G98" s="185"/>
      <c r="H98" s="185"/>
      <c r="I98" s="185"/>
      <c r="J98" s="186">
        <f>J123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103</v>
      </c>
      <c r="E99" s="185"/>
      <c r="F99" s="185"/>
      <c r="G99" s="185"/>
      <c r="H99" s="185"/>
      <c r="I99" s="185"/>
      <c r="J99" s="186">
        <f>J127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104</v>
      </c>
      <c r="E100" s="185"/>
      <c r="F100" s="185"/>
      <c r="G100" s="185"/>
      <c r="H100" s="185"/>
      <c r="I100" s="185"/>
      <c r="J100" s="186">
        <f>J133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105</v>
      </c>
      <c r="E101" s="185"/>
      <c r="F101" s="185"/>
      <c r="G101" s="185"/>
      <c r="H101" s="185"/>
      <c r="I101" s="185"/>
      <c r="J101" s="186">
        <f>J136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3"/>
      <c r="C103" s="64"/>
      <c r="D103" s="64"/>
      <c r="E103" s="64"/>
      <c r="F103" s="64"/>
      <c r="G103" s="64"/>
      <c r="H103" s="64"/>
      <c r="I103" s="64"/>
      <c r="J103" s="64"/>
      <c r="K103" s="64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106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171" t="str">
        <f>E7</f>
        <v>Otrokovice - chodník v ulici Horní a Hložkova - verze 1</v>
      </c>
      <c r="F111" s="29"/>
      <c r="G111" s="29"/>
      <c r="H111" s="29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94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E9</f>
        <v>SO 000 - Vedlejší a ostatní rozpočtové náklady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F12</f>
        <v>Otrokovice</v>
      </c>
      <c r="G115" s="37"/>
      <c r="H115" s="37"/>
      <c r="I115" s="29" t="s">
        <v>22</v>
      </c>
      <c r="J115" s="76" t="str">
        <f>IF(J12="","",J12)</f>
        <v>23. 1. 2024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E15</f>
        <v>Město Otrokovice</v>
      </c>
      <c r="G117" s="37"/>
      <c r="H117" s="37"/>
      <c r="I117" s="29" t="s">
        <v>30</v>
      </c>
      <c r="J117" s="33" t="str">
        <f>E21</f>
        <v>M.Urbanová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28</v>
      </c>
      <c r="D118" s="37"/>
      <c r="E118" s="37"/>
      <c r="F118" s="24" t="str">
        <f>IF(E18="","",E18)</f>
        <v>Vyplň údaj</v>
      </c>
      <c r="G118" s="37"/>
      <c r="H118" s="37"/>
      <c r="I118" s="29" t="s">
        <v>33</v>
      </c>
      <c r="J118" s="33" t="str">
        <f>E24</f>
        <v>Ing.L.Alster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1" customFormat="1" ht="29.28" customHeight="1">
      <c r="A120" s="188"/>
      <c r="B120" s="189"/>
      <c r="C120" s="190" t="s">
        <v>107</v>
      </c>
      <c r="D120" s="191" t="s">
        <v>61</v>
      </c>
      <c r="E120" s="191" t="s">
        <v>57</v>
      </c>
      <c r="F120" s="191" t="s">
        <v>58</v>
      </c>
      <c r="G120" s="191" t="s">
        <v>108</v>
      </c>
      <c r="H120" s="191" t="s">
        <v>109</v>
      </c>
      <c r="I120" s="191" t="s">
        <v>110</v>
      </c>
      <c r="J120" s="192" t="s">
        <v>98</v>
      </c>
      <c r="K120" s="193" t="s">
        <v>111</v>
      </c>
      <c r="L120" s="194"/>
      <c r="M120" s="97" t="s">
        <v>1</v>
      </c>
      <c r="N120" s="98" t="s">
        <v>40</v>
      </c>
      <c r="O120" s="98" t="s">
        <v>112</v>
      </c>
      <c r="P120" s="98" t="s">
        <v>113</v>
      </c>
      <c r="Q120" s="98" t="s">
        <v>114</v>
      </c>
      <c r="R120" s="98" t="s">
        <v>115</v>
      </c>
      <c r="S120" s="98" t="s">
        <v>116</v>
      </c>
      <c r="T120" s="99" t="s">
        <v>117</v>
      </c>
      <c r="U120" s="188"/>
      <c r="V120" s="188"/>
      <c r="W120" s="188"/>
      <c r="X120" s="188"/>
      <c r="Y120" s="188"/>
      <c r="Z120" s="188"/>
      <c r="AA120" s="188"/>
      <c r="AB120" s="188"/>
      <c r="AC120" s="188"/>
      <c r="AD120" s="188"/>
      <c r="AE120" s="188"/>
    </row>
    <row r="121" s="2" customFormat="1" ht="22.8" customHeight="1">
      <c r="A121" s="35"/>
      <c r="B121" s="36"/>
      <c r="C121" s="104" t="s">
        <v>118</v>
      </c>
      <c r="D121" s="37"/>
      <c r="E121" s="37"/>
      <c r="F121" s="37"/>
      <c r="G121" s="37"/>
      <c r="H121" s="37"/>
      <c r="I121" s="37"/>
      <c r="J121" s="195">
        <f>BK121</f>
        <v>0</v>
      </c>
      <c r="K121" s="37"/>
      <c r="L121" s="41"/>
      <c r="M121" s="100"/>
      <c r="N121" s="196"/>
      <c r="O121" s="101"/>
      <c r="P121" s="197">
        <f>P122</f>
        <v>0</v>
      </c>
      <c r="Q121" s="101"/>
      <c r="R121" s="197">
        <f>R122</f>
        <v>0</v>
      </c>
      <c r="S121" s="101"/>
      <c r="T121" s="198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75</v>
      </c>
      <c r="AU121" s="14" t="s">
        <v>100</v>
      </c>
      <c r="BK121" s="199">
        <f>BK122</f>
        <v>0</v>
      </c>
    </row>
    <row r="122" s="12" customFormat="1" ht="25.92" customHeight="1">
      <c r="A122" s="12"/>
      <c r="B122" s="200"/>
      <c r="C122" s="201"/>
      <c r="D122" s="202" t="s">
        <v>75</v>
      </c>
      <c r="E122" s="203" t="s">
        <v>119</v>
      </c>
      <c r="F122" s="203" t="s">
        <v>120</v>
      </c>
      <c r="G122" s="201"/>
      <c r="H122" s="201"/>
      <c r="I122" s="204"/>
      <c r="J122" s="205">
        <f>BK122</f>
        <v>0</v>
      </c>
      <c r="K122" s="201"/>
      <c r="L122" s="206"/>
      <c r="M122" s="207"/>
      <c r="N122" s="208"/>
      <c r="O122" s="208"/>
      <c r="P122" s="209">
        <f>P123+P127+P133+P136</f>
        <v>0</v>
      </c>
      <c r="Q122" s="208"/>
      <c r="R122" s="209">
        <f>R123+R127+R133+R136</f>
        <v>0</v>
      </c>
      <c r="S122" s="208"/>
      <c r="T122" s="210">
        <f>T123+T127+T133+T136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1" t="s">
        <v>121</v>
      </c>
      <c r="AT122" s="212" t="s">
        <v>75</v>
      </c>
      <c r="AU122" s="212" t="s">
        <v>76</v>
      </c>
      <c r="AY122" s="211" t="s">
        <v>122</v>
      </c>
      <c r="BK122" s="213">
        <f>BK123+BK127+BK133+BK136</f>
        <v>0</v>
      </c>
    </row>
    <row r="123" s="12" customFormat="1" ht="22.8" customHeight="1">
      <c r="A123" s="12"/>
      <c r="B123" s="200"/>
      <c r="C123" s="201"/>
      <c r="D123" s="202" t="s">
        <v>75</v>
      </c>
      <c r="E123" s="214" t="s">
        <v>123</v>
      </c>
      <c r="F123" s="214" t="s">
        <v>124</v>
      </c>
      <c r="G123" s="201"/>
      <c r="H123" s="201"/>
      <c r="I123" s="204"/>
      <c r="J123" s="215">
        <f>BK123</f>
        <v>0</v>
      </c>
      <c r="K123" s="201"/>
      <c r="L123" s="206"/>
      <c r="M123" s="207"/>
      <c r="N123" s="208"/>
      <c r="O123" s="208"/>
      <c r="P123" s="209">
        <f>SUM(P124:P126)</f>
        <v>0</v>
      </c>
      <c r="Q123" s="208"/>
      <c r="R123" s="209">
        <f>SUM(R124:R126)</f>
        <v>0</v>
      </c>
      <c r="S123" s="208"/>
      <c r="T123" s="210">
        <f>SUM(T124:T126)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1" t="s">
        <v>121</v>
      </c>
      <c r="AT123" s="212" t="s">
        <v>75</v>
      </c>
      <c r="AU123" s="212" t="s">
        <v>84</v>
      </c>
      <c r="AY123" s="211" t="s">
        <v>122</v>
      </c>
      <c r="BK123" s="213">
        <f>SUM(BK124:BK126)</f>
        <v>0</v>
      </c>
    </row>
    <row r="124" s="2" customFormat="1" ht="16.5" customHeight="1">
      <c r="A124" s="35"/>
      <c r="B124" s="36"/>
      <c r="C124" s="216" t="s">
        <v>84</v>
      </c>
      <c r="D124" s="216" t="s">
        <v>125</v>
      </c>
      <c r="E124" s="217" t="s">
        <v>126</v>
      </c>
      <c r="F124" s="218" t="s">
        <v>127</v>
      </c>
      <c r="G124" s="219" t="s">
        <v>128</v>
      </c>
      <c r="H124" s="220">
        <v>1</v>
      </c>
      <c r="I124" s="221"/>
      <c r="J124" s="222">
        <f>ROUND(I124*H124,2)</f>
        <v>0</v>
      </c>
      <c r="K124" s="223"/>
      <c r="L124" s="41"/>
      <c r="M124" s="224" t="s">
        <v>1</v>
      </c>
      <c r="N124" s="225" t="s">
        <v>41</v>
      </c>
      <c r="O124" s="88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8" t="s">
        <v>129</v>
      </c>
      <c r="AT124" s="228" t="s">
        <v>125</v>
      </c>
      <c r="AU124" s="228" t="s">
        <v>86</v>
      </c>
      <c r="AY124" s="14" t="s">
        <v>122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4" t="s">
        <v>84</v>
      </c>
      <c r="BK124" s="229">
        <f>ROUND(I124*H124,2)</f>
        <v>0</v>
      </c>
      <c r="BL124" s="14" t="s">
        <v>129</v>
      </c>
      <c r="BM124" s="228" t="s">
        <v>130</v>
      </c>
    </row>
    <row r="125" s="2" customFormat="1" ht="16.5" customHeight="1">
      <c r="A125" s="35"/>
      <c r="B125" s="36"/>
      <c r="C125" s="216" t="s">
        <v>86</v>
      </c>
      <c r="D125" s="216" t="s">
        <v>125</v>
      </c>
      <c r="E125" s="217" t="s">
        <v>131</v>
      </c>
      <c r="F125" s="218" t="s">
        <v>132</v>
      </c>
      <c r="G125" s="219" t="s">
        <v>133</v>
      </c>
      <c r="H125" s="220">
        <v>1</v>
      </c>
      <c r="I125" s="221"/>
      <c r="J125" s="222">
        <f>ROUND(I125*H125,2)</f>
        <v>0</v>
      </c>
      <c r="K125" s="223"/>
      <c r="L125" s="41"/>
      <c r="M125" s="224" t="s">
        <v>1</v>
      </c>
      <c r="N125" s="225" t="s">
        <v>41</v>
      </c>
      <c r="O125" s="88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8" t="s">
        <v>129</v>
      </c>
      <c r="AT125" s="228" t="s">
        <v>125</v>
      </c>
      <c r="AU125" s="228" t="s">
        <v>86</v>
      </c>
      <c r="AY125" s="14" t="s">
        <v>122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4" t="s">
        <v>84</v>
      </c>
      <c r="BK125" s="229">
        <f>ROUND(I125*H125,2)</f>
        <v>0</v>
      </c>
      <c r="BL125" s="14" t="s">
        <v>129</v>
      </c>
      <c r="BM125" s="228" t="s">
        <v>134</v>
      </c>
    </row>
    <row r="126" s="2" customFormat="1" ht="16.5" customHeight="1">
      <c r="A126" s="35"/>
      <c r="B126" s="36"/>
      <c r="C126" s="216" t="s">
        <v>135</v>
      </c>
      <c r="D126" s="216" t="s">
        <v>125</v>
      </c>
      <c r="E126" s="217" t="s">
        <v>136</v>
      </c>
      <c r="F126" s="218" t="s">
        <v>137</v>
      </c>
      <c r="G126" s="219" t="s">
        <v>138</v>
      </c>
      <c r="H126" s="220">
        <v>12</v>
      </c>
      <c r="I126" s="221"/>
      <c r="J126" s="222">
        <f>ROUND(I126*H126,2)</f>
        <v>0</v>
      </c>
      <c r="K126" s="223"/>
      <c r="L126" s="41"/>
      <c r="M126" s="224" t="s">
        <v>1</v>
      </c>
      <c r="N126" s="225" t="s">
        <v>41</v>
      </c>
      <c r="O126" s="88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8" t="s">
        <v>129</v>
      </c>
      <c r="AT126" s="228" t="s">
        <v>125</v>
      </c>
      <c r="AU126" s="228" t="s">
        <v>86</v>
      </c>
      <c r="AY126" s="14" t="s">
        <v>122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4" t="s">
        <v>84</v>
      </c>
      <c r="BK126" s="229">
        <f>ROUND(I126*H126,2)</f>
        <v>0</v>
      </c>
      <c r="BL126" s="14" t="s">
        <v>129</v>
      </c>
      <c r="BM126" s="228" t="s">
        <v>139</v>
      </c>
    </row>
    <row r="127" s="12" customFormat="1" ht="22.8" customHeight="1">
      <c r="A127" s="12"/>
      <c r="B127" s="200"/>
      <c r="C127" s="201"/>
      <c r="D127" s="202" t="s">
        <v>75</v>
      </c>
      <c r="E127" s="214" t="s">
        <v>140</v>
      </c>
      <c r="F127" s="214" t="s">
        <v>141</v>
      </c>
      <c r="G127" s="201"/>
      <c r="H127" s="201"/>
      <c r="I127" s="204"/>
      <c r="J127" s="215">
        <f>BK127</f>
        <v>0</v>
      </c>
      <c r="K127" s="201"/>
      <c r="L127" s="206"/>
      <c r="M127" s="207"/>
      <c r="N127" s="208"/>
      <c r="O127" s="208"/>
      <c r="P127" s="209">
        <f>SUM(P128:P132)</f>
        <v>0</v>
      </c>
      <c r="Q127" s="208"/>
      <c r="R127" s="209">
        <f>SUM(R128:R132)</f>
        <v>0</v>
      </c>
      <c r="S127" s="208"/>
      <c r="T127" s="210">
        <f>SUM(T128:T132)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1" t="s">
        <v>121</v>
      </c>
      <c r="AT127" s="212" t="s">
        <v>75</v>
      </c>
      <c r="AU127" s="212" t="s">
        <v>84</v>
      </c>
      <c r="AY127" s="211" t="s">
        <v>122</v>
      </c>
      <c r="BK127" s="213">
        <f>SUM(BK128:BK132)</f>
        <v>0</v>
      </c>
    </row>
    <row r="128" s="2" customFormat="1" ht="16.5" customHeight="1">
      <c r="A128" s="35"/>
      <c r="B128" s="36"/>
      <c r="C128" s="216" t="s">
        <v>142</v>
      </c>
      <c r="D128" s="216" t="s">
        <v>125</v>
      </c>
      <c r="E128" s="217" t="s">
        <v>143</v>
      </c>
      <c r="F128" s="218" t="s">
        <v>144</v>
      </c>
      <c r="G128" s="219" t="s">
        <v>145</v>
      </c>
      <c r="H128" s="220">
        <v>1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41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129</v>
      </c>
      <c r="AT128" s="228" t="s">
        <v>125</v>
      </c>
      <c r="AU128" s="228" t="s">
        <v>86</v>
      </c>
      <c r="AY128" s="14" t="s">
        <v>122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84</v>
      </c>
      <c r="BK128" s="229">
        <f>ROUND(I128*H128,2)</f>
        <v>0</v>
      </c>
      <c r="BL128" s="14" t="s">
        <v>129</v>
      </c>
      <c r="BM128" s="228" t="s">
        <v>146</v>
      </c>
    </row>
    <row r="129" s="2" customFormat="1" ht="16.5" customHeight="1">
      <c r="A129" s="35"/>
      <c r="B129" s="36"/>
      <c r="C129" s="216" t="s">
        <v>121</v>
      </c>
      <c r="D129" s="216" t="s">
        <v>125</v>
      </c>
      <c r="E129" s="217" t="s">
        <v>147</v>
      </c>
      <c r="F129" s="218" t="s">
        <v>148</v>
      </c>
      <c r="G129" s="219" t="s">
        <v>145</v>
      </c>
      <c r="H129" s="220">
        <v>1</v>
      </c>
      <c r="I129" s="221"/>
      <c r="J129" s="222">
        <f>ROUND(I129*H129,2)</f>
        <v>0</v>
      </c>
      <c r="K129" s="223"/>
      <c r="L129" s="41"/>
      <c r="M129" s="224" t="s">
        <v>1</v>
      </c>
      <c r="N129" s="225" t="s">
        <v>41</v>
      </c>
      <c r="O129" s="88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129</v>
      </c>
      <c r="AT129" s="228" t="s">
        <v>125</v>
      </c>
      <c r="AU129" s="228" t="s">
        <v>86</v>
      </c>
      <c r="AY129" s="14" t="s">
        <v>122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84</v>
      </c>
      <c r="BK129" s="229">
        <f>ROUND(I129*H129,2)</f>
        <v>0</v>
      </c>
      <c r="BL129" s="14" t="s">
        <v>129</v>
      </c>
      <c r="BM129" s="228" t="s">
        <v>149</v>
      </c>
    </row>
    <row r="130" s="2" customFormat="1" ht="16.5" customHeight="1">
      <c r="A130" s="35"/>
      <c r="B130" s="36"/>
      <c r="C130" s="216" t="s">
        <v>150</v>
      </c>
      <c r="D130" s="216" t="s">
        <v>125</v>
      </c>
      <c r="E130" s="217" t="s">
        <v>151</v>
      </c>
      <c r="F130" s="218" t="s">
        <v>152</v>
      </c>
      <c r="G130" s="219" t="s">
        <v>145</v>
      </c>
      <c r="H130" s="220">
        <v>1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41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129</v>
      </c>
      <c r="AT130" s="228" t="s">
        <v>125</v>
      </c>
      <c r="AU130" s="228" t="s">
        <v>86</v>
      </c>
      <c r="AY130" s="14" t="s">
        <v>122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84</v>
      </c>
      <c r="BK130" s="229">
        <f>ROUND(I130*H130,2)</f>
        <v>0</v>
      </c>
      <c r="BL130" s="14" t="s">
        <v>129</v>
      </c>
      <c r="BM130" s="228" t="s">
        <v>153</v>
      </c>
    </row>
    <row r="131" s="2" customFormat="1" ht="16.5" customHeight="1">
      <c r="A131" s="35"/>
      <c r="B131" s="36"/>
      <c r="C131" s="216" t="s">
        <v>154</v>
      </c>
      <c r="D131" s="216" t="s">
        <v>125</v>
      </c>
      <c r="E131" s="217" t="s">
        <v>155</v>
      </c>
      <c r="F131" s="218" t="s">
        <v>156</v>
      </c>
      <c r="G131" s="219" t="s">
        <v>157</v>
      </c>
      <c r="H131" s="220">
        <v>1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41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129</v>
      </c>
      <c r="AT131" s="228" t="s">
        <v>125</v>
      </c>
      <c r="AU131" s="228" t="s">
        <v>86</v>
      </c>
      <c r="AY131" s="14" t="s">
        <v>122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84</v>
      </c>
      <c r="BK131" s="229">
        <f>ROUND(I131*H131,2)</f>
        <v>0</v>
      </c>
      <c r="BL131" s="14" t="s">
        <v>129</v>
      </c>
      <c r="BM131" s="228" t="s">
        <v>158</v>
      </c>
    </row>
    <row r="132" s="2" customFormat="1" ht="16.5" customHeight="1">
      <c r="A132" s="35"/>
      <c r="B132" s="36"/>
      <c r="C132" s="216" t="s">
        <v>159</v>
      </c>
      <c r="D132" s="216" t="s">
        <v>125</v>
      </c>
      <c r="E132" s="217" t="s">
        <v>160</v>
      </c>
      <c r="F132" s="218" t="s">
        <v>161</v>
      </c>
      <c r="G132" s="219" t="s">
        <v>157</v>
      </c>
      <c r="H132" s="220">
        <v>1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41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129</v>
      </c>
      <c r="AT132" s="228" t="s">
        <v>125</v>
      </c>
      <c r="AU132" s="228" t="s">
        <v>86</v>
      </c>
      <c r="AY132" s="14" t="s">
        <v>122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84</v>
      </c>
      <c r="BK132" s="229">
        <f>ROUND(I132*H132,2)</f>
        <v>0</v>
      </c>
      <c r="BL132" s="14" t="s">
        <v>129</v>
      </c>
      <c r="BM132" s="228" t="s">
        <v>162</v>
      </c>
    </row>
    <row r="133" s="12" customFormat="1" ht="22.8" customHeight="1">
      <c r="A133" s="12"/>
      <c r="B133" s="200"/>
      <c r="C133" s="201"/>
      <c r="D133" s="202" t="s">
        <v>75</v>
      </c>
      <c r="E133" s="214" t="s">
        <v>163</v>
      </c>
      <c r="F133" s="214" t="s">
        <v>164</v>
      </c>
      <c r="G133" s="201"/>
      <c r="H133" s="201"/>
      <c r="I133" s="204"/>
      <c r="J133" s="215">
        <f>BK133</f>
        <v>0</v>
      </c>
      <c r="K133" s="201"/>
      <c r="L133" s="206"/>
      <c r="M133" s="207"/>
      <c r="N133" s="208"/>
      <c r="O133" s="208"/>
      <c r="P133" s="209">
        <f>SUM(P134:P135)</f>
        <v>0</v>
      </c>
      <c r="Q133" s="208"/>
      <c r="R133" s="209">
        <f>SUM(R134:R135)</f>
        <v>0</v>
      </c>
      <c r="S133" s="208"/>
      <c r="T133" s="210">
        <f>SUM(T134:T135)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1" t="s">
        <v>121</v>
      </c>
      <c r="AT133" s="212" t="s">
        <v>75</v>
      </c>
      <c r="AU133" s="212" t="s">
        <v>84</v>
      </c>
      <c r="AY133" s="211" t="s">
        <v>122</v>
      </c>
      <c r="BK133" s="213">
        <f>SUM(BK134:BK135)</f>
        <v>0</v>
      </c>
    </row>
    <row r="134" s="2" customFormat="1" ht="16.5" customHeight="1">
      <c r="A134" s="35"/>
      <c r="B134" s="36"/>
      <c r="C134" s="216" t="s">
        <v>165</v>
      </c>
      <c r="D134" s="216" t="s">
        <v>125</v>
      </c>
      <c r="E134" s="217" t="s">
        <v>166</v>
      </c>
      <c r="F134" s="218" t="s">
        <v>167</v>
      </c>
      <c r="G134" s="219" t="s">
        <v>145</v>
      </c>
      <c r="H134" s="220">
        <v>1</v>
      </c>
      <c r="I134" s="221"/>
      <c r="J134" s="222">
        <f>ROUND(I134*H134,2)</f>
        <v>0</v>
      </c>
      <c r="K134" s="223"/>
      <c r="L134" s="41"/>
      <c r="M134" s="224" t="s">
        <v>1</v>
      </c>
      <c r="N134" s="225" t="s">
        <v>41</v>
      </c>
      <c r="O134" s="88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129</v>
      </c>
      <c r="AT134" s="228" t="s">
        <v>125</v>
      </c>
      <c r="AU134" s="228" t="s">
        <v>86</v>
      </c>
      <c r="AY134" s="14" t="s">
        <v>122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84</v>
      </c>
      <c r="BK134" s="229">
        <f>ROUND(I134*H134,2)</f>
        <v>0</v>
      </c>
      <c r="BL134" s="14" t="s">
        <v>129</v>
      </c>
      <c r="BM134" s="228" t="s">
        <v>168</v>
      </c>
    </row>
    <row r="135" s="2" customFormat="1" ht="16.5" customHeight="1">
      <c r="A135" s="35"/>
      <c r="B135" s="36"/>
      <c r="C135" s="216" t="s">
        <v>169</v>
      </c>
      <c r="D135" s="216" t="s">
        <v>125</v>
      </c>
      <c r="E135" s="217" t="s">
        <v>170</v>
      </c>
      <c r="F135" s="218" t="s">
        <v>171</v>
      </c>
      <c r="G135" s="219" t="s">
        <v>145</v>
      </c>
      <c r="H135" s="220">
        <v>1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41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129</v>
      </c>
      <c r="AT135" s="228" t="s">
        <v>125</v>
      </c>
      <c r="AU135" s="228" t="s">
        <v>86</v>
      </c>
      <c r="AY135" s="14" t="s">
        <v>122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84</v>
      </c>
      <c r="BK135" s="229">
        <f>ROUND(I135*H135,2)</f>
        <v>0</v>
      </c>
      <c r="BL135" s="14" t="s">
        <v>129</v>
      </c>
      <c r="BM135" s="228" t="s">
        <v>172</v>
      </c>
    </row>
    <row r="136" s="12" customFormat="1" ht="22.8" customHeight="1">
      <c r="A136" s="12"/>
      <c r="B136" s="200"/>
      <c r="C136" s="201"/>
      <c r="D136" s="202" t="s">
        <v>75</v>
      </c>
      <c r="E136" s="214" t="s">
        <v>173</v>
      </c>
      <c r="F136" s="214" t="s">
        <v>174</v>
      </c>
      <c r="G136" s="201"/>
      <c r="H136" s="201"/>
      <c r="I136" s="204"/>
      <c r="J136" s="215">
        <f>BK136</f>
        <v>0</v>
      </c>
      <c r="K136" s="201"/>
      <c r="L136" s="206"/>
      <c r="M136" s="207"/>
      <c r="N136" s="208"/>
      <c r="O136" s="208"/>
      <c r="P136" s="209">
        <f>P137</f>
        <v>0</v>
      </c>
      <c r="Q136" s="208"/>
      <c r="R136" s="209">
        <f>R137</f>
        <v>0</v>
      </c>
      <c r="S136" s="208"/>
      <c r="T136" s="210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1" t="s">
        <v>121</v>
      </c>
      <c r="AT136" s="212" t="s">
        <v>75</v>
      </c>
      <c r="AU136" s="212" t="s">
        <v>84</v>
      </c>
      <c r="AY136" s="211" t="s">
        <v>122</v>
      </c>
      <c r="BK136" s="213">
        <f>BK137</f>
        <v>0</v>
      </c>
    </row>
    <row r="137" s="2" customFormat="1" ht="16.5" customHeight="1">
      <c r="A137" s="35"/>
      <c r="B137" s="36"/>
      <c r="C137" s="216" t="s">
        <v>175</v>
      </c>
      <c r="D137" s="216" t="s">
        <v>125</v>
      </c>
      <c r="E137" s="217" t="s">
        <v>176</v>
      </c>
      <c r="F137" s="218" t="s">
        <v>177</v>
      </c>
      <c r="G137" s="219" t="s">
        <v>145</v>
      </c>
      <c r="H137" s="220">
        <v>1</v>
      </c>
      <c r="I137" s="221"/>
      <c r="J137" s="222">
        <f>ROUND(I137*H137,2)</f>
        <v>0</v>
      </c>
      <c r="K137" s="223"/>
      <c r="L137" s="41"/>
      <c r="M137" s="230" t="s">
        <v>1</v>
      </c>
      <c r="N137" s="231" t="s">
        <v>41</v>
      </c>
      <c r="O137" s="232"/>
      <c r="P137" s="233">
        <f>O137*H137</f>
        <v>0</v>
      </c>
      <c r="Q137" s="233">
        <v>0</v>
      </c>
      <c r="R137" s="233">
        <f>Q137*H137</f>
        <v>0</v>
      </c>
      <c r="S137" s="233">
        <v>0</v>
      </c>
      <c r="T137" s="23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129</v>
      </c>
      <c r="AT137" s="228" t="s">
        <v>125</v>
      </c>
      <c r="AU137" s="228" t="s">
        <v>86</v>
      </c>
      <c r="AY137" s="14" t="s">
        <v>122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84</v>
      </c>
      <c r="BK137" s="229">
        <f>ROUND(I137*H137,2)</f>
        <v>0</v>
      </c>
      <c r="BL137" s="14" t="s">
        <v>129</v>
      </c>
      <c r="BM137" s="228" t="s">
        <v>178</v>
      </c>
    </row>
    <row r="138" s="2" customFormat="1" ht="6.96" customHeight="1">
      <c r="A138" s="35"/>
      <c r="B138" s="63"/>
      <c r="C138" s="64"/>
      <c r="D138" s="64"/>
      <c r="E138" s="64"/>
      <c r="F138" s="64"/>
      <c r="G138" s="64"/>
      <c r="H138" s="64"/>
      <c r="I138" s="64"/>
      <c r="J138" s="64"/>
      <c r="K138" s="64"/>
      <c r="L138" s="41"/>
      <c r="M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</sheetData>
  <sheetProtection sheet="1" autoFilter="0" formatColumns="0" formatRows="0" objects="1" scenarios="1" spinCount="100000" saltValue="80Ajr3k9SSnh8oiZaRNVXlMkPNWFNWLEgZxwRbYqOMRw4EzRc2r30hFsiBN9QHGoWChYuNgDhvgUkEiyIZo1DA==" hashValue="SD3rSZEObJOxHoKqeieKZtZxwnHn2J++IEThXkcDQkwUZK55oIl+uAV88ck0k8bJj6CwEJTT2/c6T/QtLk7GRw==" algorithmName="SHA-512" password="CA9C"/>
  <autoFilter ref="C120:K137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86</v>
      </c>
    </row>
    <row r="4" s="1" customFormat="1" ht="24.96" customHeight="1">
      <c r="B4" s="17"/>
      <c r="D4" s="135" t="s">
        <v>93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Otrokovice - chodník v ulici Horní a Hložkova - verze 1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94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179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23. 1. 2024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31</v>
      </c>
      <c r="F21" s="35"/>
      <c r="G21" s="35"/>
      <c r="H21" s="35"/>
      <c r="I21" s="137" t="s">
        <v>27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34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35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36</v>
      </c>
      <c r="E30" s="35"/>
      <c r="F30" s="35"/>
      <c r="G30" s="35"/>
      <c r="H30" s="35"/>
      <c r="I30" s="35"/>
      <c r="J30" s="148">
        <f>ROUND(J128,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38</v>
      </c>
      <c r="G32" s="35"/>
      <c r="H32" s="35"/>
      <c r="I32" s="149" t="s">
        <v>37</v>
      </c>
      <c r="J32" s="149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40</v>
      </c>
      <c r="E33" s="137" t="s">
        <v>41</v>
      </c>
      <c r="F33" s="151">
        <f>ROUND((SUM(BE128:BE249)),  2)</f>
        <v>0</v>
      </c>
      <c r="G33" s="35"/>
      <c r="H33" s="35"/>
      <c r="I33" s="152">
        <v>0.20999999999999999</v>
      </c>
      <c r="J33" s="151">
        <f>ROUND(((SUM(BE128:BE249))*I33),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42</v>
      </c>
      <c r="F34" s="151">
        <f>ROUND((SUM(BF128:BF249)),  2)</f>
        <v>0</v>
      </c>
      <c r="G34" s="35"/>
      <c r="H34" s="35"/>
      <c r="I34" s="152">
        <v>0.12</v>
      </c>
      <c r="J34" s="151">
        <f>ROUND(((SUM(BF128:BF249))*I34),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43</v>
      </c>
      <c r="F35" s="151">
        <f>ROUND((SUM(BG128:BG249)),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44</v>
      </c>
      <c r="F36" s="151">
        <f>ROUND((SUM(BH128:BH249)),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45</v>
      </c>
      <c r="F37" s="151">
        <f>ROUND((SUM(BI128:BI249)),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49</v>
      </c>
      <c r="E50" s="161"/>
      <c r="F50" s="161"/>
      <c r="G50" s="160" t="s">
        <v>50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51</v>
      </c>
      <c r="E61" s="163"/>
      <c r="F61" s="164" t="s">
        <v>52</v>
      </c>
      <c r="G61" s="162" t="s">
        <v>51</v>
      </c>
      <c r="H61" s="163"/>
      <c r="I61" s="163"/>
      <c r="J61" s="165" t="s">
        <v>52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53</v>
      </c>
      <c r="E65" s="166"/>
      <c r="F65" s="166"/>
      <c r="G65" s="160" t="s">
        <v>54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51</v>
      </c>
      <c r="E76" s="163"/>
      <c r="F76" s="164" t="s">
        <v>52</v>
      </c>
      <c r="G76" s="162" t="s">
        <v>51</v>
      </c>
      <c r="H76" s="163"/>
      <c r="I76" s="163"/>
      <c r="J76" s="165" t="s">
        <v>52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Otrokovice - chodník v ulici Horní a Hložkova - verze 1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94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 101 - Komunikace pěší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Otrokovice</v>
      </c>
      <c r="G89" s="37"/>
      <c r="H89" s="37"/>
      <c r="I89" s="29" t="s">
        <v>22</v>
      </c>
      <c r="J89" s="76" t="str">
        <f>IF(J12="","",J12)</f>
        <v>23. 1. 2024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Město Otrokovice</v>
      </c>
      <c r="G91" s="37"/>
      <c r="H91" s="37"/>
      <c r="I91" s="29" t="s">
        <v>30</v>
      </c>
      <c r="J91" s="33" t="str">
        <f>E21</f>
        <v>M.Urbanová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>Ing.L.Alster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97</v>
      </c>
      <c r="D94" s="173"/>
      <c r="E94" s="173"/>
      <c r="F94" s="173"/>
      <c r="G94" s="173"/>
      <c r="H94" s="173"/>
      <c r="I94" s="173"/>
      <c r="J94" s="174" t="s">
        <v>98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99</v>
      </c>
      <c r="D96" s="37"/>
      <c r="E96" s="37"/>
      <c r="F96" s="37"/>
      <c r="G96" s="37"/>
      <c r="H96" s="37"/>
      <c r="I96" s="37"/>
      <c r="J96" s="107">
        <f>J128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100</v>
      </c>
    </row>
    <row r="97" s="9" customFormat="1" ht="24.96" customHeight="1">
      <c r="A97" s="9"/>
      <c r="B97" s="176"/>
      <c r="C97" s="177"/>
      <c r="D97" s="178" t="s">
        <v>180</v>
      </c>
      <c r="E97" s="179"/>
      <c r="F97" s="179"/>
      <c r="G97" s="179"/>
      <c r="H97" s="179"/>
      <c r="I97" s="179"/>
      <c r="J97" s="180">
        <f>J129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181</v>
      </c>
      <c r="E98" s="185"/>
      <c r="F98" s="185"/>
      <c r="G98" s="185"/>
      <c r="H98" s="185"/>
      <c r="I98" s="185"/>
      <c r="J98" s="186">
        <f>J130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182</v>
      </c>
      <c r="E99" s="185"/>
      <c r="F99" s="185"/>
      <c r="G99" s="185"/>
      <c r="H99" s="185"/>
      <c r="I99" s="185"/>
      <c r="J99" s="186">
        <f>J141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183</v>
      </c>
      <c r="E100" s="185"/>
      <c r="F100" s="185"/>
      <c r="G100" s="185"/>
      <c r="H100" s="185"/>
      <c r="I100" s="185"/>
      <c r="J100" s="186">
        <f>J159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184</v>
      </c>
      <c r="E101" s="185"/>
      <c r="F101" s="185"/>
      <c r="G101" s="185"/>
      <c r="H101" s="185"/>
      <c r="I101" s="185"/>
      <c r="J101" s="186">
        <f>J175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185</v>
      </c>
      <c r="E102" s="185"/>
      <c r="F102" s="185"/>
      <c r="G102" s="185"/>
      <c r="H102" s="185"/>
      <c r="I102" s="185"/>
      <c r="J102" s="186">
        <f>J177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186</v>
      </c>
      <c r="E103" s="185"/>
      <c r="F103" s="185"/>
      <c r="G103" s="185"/>
      <c r="H103" s="185"/>
      <c r="I103" s="185"/>
      <c r="J103" s="186">
        <f>J181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187</v>
      </c>
      <c r="E104" s="185"/>
      <c r="F104" s="185"/>
      <c r="G104" s="185"/>
      <c r="H104" s="185"/>
      <c r="I104" s="185"/>
      <c r="J104" s="186">
        <f>J185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2"/>
      <c r="C105" s="183"/>
      <c r="D105" s="184" t="s">
        <v>188</v>
      </c>
      <c r="E105" s="185"/>
      <c r="F105" s="185"/>
      <c r="G105" s="185"/>
      <c r="H105" s="185"/>
      <c r="I105" s="185"/>
      <c r="J105" s="186">
        <f>J205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2"/>
      <c r="C106" s="183"/>
      <c r="D106" s="184" t="s">
        <v>189</v>
      </c>
      <c r="E106" s="185"/>
      <c r="F106" s="185"/>
      <c r="G106" s="185"/>
      <c r="H106" s="185"/>
      <c r="I106" s="185"/>
      <c r="J106" s="186">
        <f>J221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2"/>
      <c r="C107" s="183"/>
      <c r="D107" s="184" t="s">
        <v>190</v>
      </c>
      <c r="E107" s="185"/>
      <c r="F107" s="185"/>
      <c r="G107" s="185"/>
      <c r="H107" s="185"/>
      <c r="I107" s="185"/>
      <c r="J107" s="186">
        <f>J240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2"/>
      <c r="C108" s="183"/>
      <c r="D108" s="184" t="s">
        <v>191</v>
      </c>
      <c r="E108" s="185"/>
      <c r="F108" s="185"/>
      <c r="G108" s="185"/>
      <c r="H108" s="185"/>
      <c r="I108" s="185"/>
      <c r="J108" s="186">
        <f>J247</f>
        <v>0</v>
      </c>
      <c r="K108" s="183"/>
      <c r="L108" s="18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63"/>
      <c r="C110" s="64"/>
      <c r="D110" s="64"/>
      <c r="E110" s="64"/>
      <c r="F110" s="64"/>
      <c r="G110" s="64"/>
      <c r="H110" s="64"/>
      <c r="I110" s="64"/>
      <c r="J110" s="64"/>
      <c r="K110" s="64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4" s="2" customFormat="1" ht="6.96" customHeight="1">
      <c r="A114" s="35"/>
      <c r="B114" s="65"/>
      <c r="C114" s="66"/>
      <c r="D114" s="66"/>
      <c r="E114" s="66"/>
      <c r="F114" s="66"/>
      <c r="G114" s="66"/>
      <c r="H114" s="66"/>
      <c r="I114" s="66"/>
      <c r="J114" s="66"/>
      <c r="K114" s="66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4.96" customHeight="1">
      <c r="A115" s="35"/>
      <c r="B115" s="36"/>
      <c r="C115" s="20" t="s">
        <v>106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16</v>
      </c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6.5" customHeight="1">
      <c r="A118" s="35"/>
      <c r="B118" s="36"/>
      <c r="C118" s="37"/>
      <c r="D118" s="37"/>
      <c r="E118" s="171" t="str">
        <f>E7</f>
        <v>Otrokovice - chodník v ulici Horní a Hložkova - verze 1</v>
      </c>
      <c r="F118" s="29"/>
      <c r="G118" s="29"/>
      <c r="H118" s="29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94</v>
      </c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6.5" customHeight="1">
      <c r="A120" s="35"/>
      <c r="B120" s="36"/>
      <c r="C120" s="37"/>
      <c r="D120" s="37"/>
      <c r="E120" s="73" t="str">
        <f>E9</f>
        <v>SO 101 - Komunikace pěší</v>
      </c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2" customHeight="1">
      <c r="A122" s="35"/>
      <c r="B122" s="36"/>
      <c r="C122" s="29" t="s">
        <v>20</v>
      </c>
      <c r="D122" s="37"/>
      <c r="E122" s="37"/>
      <c r="F122" s="24" t="str">
        <f>F12</f>
        <v>Otrokovice</v>
      </c>
      <c r="G122" s="37"/>
      <c r="H122" s="37"/>
      <c r="I122" s="29" t="s">
        <v>22</v>
      </c>
      <c r="J122" s="76" t="str">
        <f>IF(J12="","",J12)</f>
        <v>23. 1. 2024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6.96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24</v>
      </c>
      <c r="D124" s="37"/>
      <c r="E124" s="37"/>
      <c r="F124" s="24" t="str">
        <f>E15</f>
        <v>Město Otrokovice</v>
      </c>
      <c r="G124" s="37"/>
      <c r="H124" s="37"/>
      <c r="I124" s="29" t="s">
        <v>30</v>
      </c>
      <c r="J124" s="33" t="str">
        <f>E21</f>
        <v>M.Urbanová</v>
      </c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5.15" customHeight="1">
      <c r="A125" s="35"/>
      <c r="B125" s="36"/>
      <c r="C125" s="29" t="s">
        <v>28</v>
      </c>
      <c r="D125" s="37"/>
      <c r="E125" s="37"/>
      <c r="F125" s="24" t="str">
        <f>IF(E18="","",E18)</f>
        <v>Vyplň údaj</v>
      </c>
      <c r="G125" s="37"/>
      <c r="H125" s="37"/>
      <c r="I125" s="29" t="s">
        <v>33</v>
      </c>
      <c r="J125" s="33" t="str">
        <f>E24</f>
        <v>Ing.L.Alster</v>
      </c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0.32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11" customFormat="1" ht="29.28" customHeight="1">
      <c r="A127" s="188"/>
      <c r="B127" s="189"/>
      <c r="C127" s="190" t="s">
        <v>107</v>
      </c>
      <c r="D127" s="191" t="s">
        <v>61</v>
      </c>
      <c r="E127" s="191" t="s">
        <v>57</v>
      </c>
      <c r="F127" s="191" t="s">
        <v>58</v>
      </c>
      <c r="G127" s="191" t="s">
        <v>108</v>
      </c>
      <c r="H127" s="191" t="s">
        <v>109</v>
      </c>
      <c r="I127" s="191" t="s">
        <v>110</v>
      </c>
      <c r="J127" s="192" t="s">
        <v>98</v>
      </c>
      <c r="K127" s="193" t="s">
        <v>111</v>
      </c>
      <c r="L127" s="194"/>
      <c r="M127" s="97" t="s">
        <v>1</v>
      </c>
      <c r="N127" s="98" t="s">
        <v>40</v>
      </c>
      <c r="O127" s="98" t="s">
        <v>112</v>
      </c>
      <c r="P127" s="98" t="s">
        <v>113</v>
      </c>
      <c r="Q127" s="98" t="s">
        <v>114</v>
      </c>
      <c r="R127" s="98" t="s">
        <v>115</v>
      </c>
      <c r="S127" s="98" t="s">
        <v>116</v>
      </c>
      <c r="T127" s="99" t="s">
        <v>117</v>
      </c>
      <c r="U127" s="188"/>
      <c r="V127" s="188"/>
      <c r="W127" s="188"/>
      <c r="X127" s="188"/>
      <c r="Y127" s="188"/>
      <c r="Z127" s="188"/>
      <c r="AA127" s="188"/>
      <c r="AB127" s="188"/>
      <c r="AC127" s="188"/>
      <c r="AD127" s="188"/>
      <c r="AE127" s="188"/>
    </row>
    <row r="128" s="2" customFormat="1" ht="22.8" customHeight="1">
      <c r="A128" s="35"/>
      <c r="B128" s="36"/>
      <c r="C128" s="104" t="s">
        <v>118</v>
      </c>
      <c r="D128" s="37"/>
      <c r="E128" s="37"/>
      <c r="F128" s="37"/>
      <c r="G128" s="37"/>
      <c r="H128" s="37"/>
      <c r="I128" s="37"/>
      <c r="J128" s="195">
        <f>BK128</f>
        <v>0</v>
      </c>
      <c r="K128" s="37"/>
      <c r="L128" s="41"/>
      <c r="M128" s="100"/>
      <c r="N128" s="196"/>
      <c r="O128" s="101"/>
      <c r="P128" s="197">
        <f>P129</f>
        <v>0</v>
      </c>
      <c r="Q128" s="101"/>
      <c r="R128" s="197">
        <f>R129</f>
        <v>236.47125022</v>
      </c>
      <c r="S128" s="101"/>
      <c r="T128" s="198">
        <f>T129</f>
        <v>101.31727999999998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75</v>
      </c>
      <c r="AU128" s="14" t="s">
        <v>100</v>
      </c>
      <c r="BK128" s="199">
        <f>BK129</f>
        <v>0</v>
      </c>
    </row>
    <row r="129" s="12" customFormat="1" ht="25.92" customHeight="1">
      <c r="A129" s="12"/>
      <c r="B129" s="200"/>
      <c r="C129" s="201"/>
      <c r="D129" s="202" t="s">
        <v>75</v>
      </c>
      <c r="E129" s="203" t="s">
        <v>192</v>
      </c>
      <c r="F129" s="203" t="s">
        <v>193</v>
      </c>
      <c r="G129" s="201"/>
      <c r="H129" s="201"/>
      <c r="I129" s="204"/>
      <c r="J129" s="205">
        <f>BK129</f>
        <v>0</v>
      </c>
      <c r="K129" s="201"/>
      <c r="L129" s="206"/>
      <c r="M129" s="207"/>
      <c r="N129" s="208"/>
      <c r="O129" s="208"/>
      <c r="P129" s="209">
        <f>P130+P141+P159+P175+P177+P181+P185+P205+P221+P240+P247</f>
        <v>0</v>
      </c>
      <c r="Q129" s="208"/>
      <c r="R129" s="209">
        <f>R130+R141+R159+R175+R177+R181+R185+R205+R221+R240+R247</f>
        <v>236.47125022</v>
      </c>
      <c r="S129" s="208"/>
      <c r="T129" s="210">
        <f>T130+T141+T159+T175+T177+T181+T185+T205+T221+T240+T247</f>
        <v>101.31727999999998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1" t="s">
        <v>84</v>
      </c>
      <c r="AT129" s="212" t="s">
        <v>75</v>
      </c>
      <c r="AU129" s="212" t="s">
        <v>76</v>
      </c>
      <c r="AY129" s="211" t="s">
        <v>122</v>
      </c>
      <c r="BK129" s="213">
        <f>BK130+BK141+BK159+BK175+BK177+BK181+BK185+BK205+BK221+BK240+BK247</f>
        <v>0</v>
      </c>
    </row>
    <row r="130" s="12" customFormat="1" ht="22.8" customHeight="1">
      <c r="A130" s="12"/>
      <c r="B130" s="200"/>
      <c r="C130" s="201"/>
      <c r="D130" s="202" t="s">
        <v>75</v>
      </c>
      <c r="E130" s="214" t="s">
        <v>84</v>
      </c>
      <c r="F130" s="214" t="s">
        <v>194</v>
      </c>
      <c r="G130" s="201"/>
      <c r="H130" s="201"/>
      <c r="I130" s="204"/>
      <c r="J130" s="215">
        <f>BK130</f>
        <v>0</v>
      </c>
      <c r="K130" s="201"/>
      <c r="L130" s="206"/>
      <c r="M130" s="207"/>
      <c r="N130" s="208"/>
      <c r="O130" s="208"/>
      <c r="P130" s="209">
        <f>SUM(P131:P140)</f>
        <v>0</v>
      </c>
      <c r="Q130" s="208"/>
      <c r="R130" s="209">
        <f>SUM(R131:R140)</f>
        <v>31.103999999999999</v>
      </c>
      <c r="S130" s="208"/>
      <c r="T130" s="210">
        <f>SUM(T131:T140)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1" t="s">
        <v>84</v>
      </c>
      <c r="AT130" s="212" t="s">
        <v>75</v>
      </c>
      <c r="AU130" s="212" t="s">
        <v>84</v>
      </c>
      <c r="AY130" s="211" t="s">
        <v>122</v>
      </c>
      <c r="BK130" s="213">
        <f>SUM(BK131:BK140)</f>
        <v>0</v>
      </c>
    </row>
    <row r="131" s="2" customFormat="1" ht="33" customHeight="1">
      <c r="A131" s="35"/>
      <c r="B131" s="36"/>
      <c r="C131" s="216" t="s">
        <v>84</v>
      </c>
      <c r="D131" s="216" t="s">
        <v>125</v>
      </c>
      <c r="E131" s="217" t="s">
        <v>195</v>
      </c>
      <c r="F131" s="218" t="s">
        <v>196</v>
      </c>
      <c r="G131" s="219" t="s">
        <v>197</v>
      </c>
      <c r="H131" s="220">
        <v>40.950000000000003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41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142</v>
      </c>
      <c r="AT131" s="228" t="s">
        <v>125</v>
      </c>
      <c r="AU131" s="228" t="s">
        <v>86</v>
      </c>
      <c r="AY131" s="14" t="s">
        <v>122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84</v>
      </c>
      <c r="BK131" s="229">
        <f>ROUND(I131*H131,2)</f>
        <v>0</v>
      </c>
      <c r="BL131" s="14" t="s">
        <v>142</v>
      </c>
      <c r="BM131" s="228" t="s">
        <v>198</v>
      </c>
    </row>
    <row r="132" s="2" customFormat="1" ht="44.25" customHeight="1">
      <c r="A132" s="35"/>
      <c r="B132" s="36"/>
      <c r="C132" s="216" t="s">
        <v>86</v>
      </c>
      <c r="D132" s="216" t="s">
        <v>125</v>
      </c>
      <c r="E132" s="217" t="s">
        <v>199</v>
      </c>
      <c r="F132" s="218" t="s">
        <v>200</v>
      </c>
      <c r="G132" s="219" t="s">
        <v>197</v>
      </c>
      <c r="H132" s="220">
        <v>14.4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41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142</v>
      </c>
      <c r="AT132" s="228" t="s">
        <v>125</v>
      </c>
      <c r="AU132" s="228" t="s">
        <v>86</v>
      </c>
      <c r="AY132" s="14" t="s">
        <v>122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84</v>
      </c>
      <c r="BK132" s="229">
        <f>ROUND(I132*H132,2)</f>
        <v>0</v>
      </c>
      <c r="BL132" s="14" t="s">
        <v>142</v>
      </c>
      <c r="BM132" s="228" t="s">
        <v>201</v>
      </c>
    </row>
    <row r="133" s="2" customFormat="1" ht="24.15" customHeight="1">
      <c r="A133" s="35"/>
      <c r="B133" s="36"/>
      <c r="C133" s="216" t="s">
        <v>135</v>
      </c>
      <c r="D133" s="216" t="s">
        <v>125</v>
      </c>
      <c r="E133" s="217" t="s">
        <v>202</v>
      </c>
      <c r="F133" s="218" t="s">
        <v>203</v>
      </c>
      <c r="G133" s="219" t="s">
        <v>197</v>
      </c>
      <c r="H133" s="220">
        <v>2.323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41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142</v>
      </c>
      <c r="AT133" s="228" t="s">
        <v>125</v>
      </c>
      <c r="AU133" s="228" t="s">
        <v>86</v>
      </c>
      <c r="AY133" s="14" t="s">
        <v>122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84</v>
      </c>
      <c r="BK133" s="229">
        <f>ROUND(I133*H133,2)</f>
        <v>0</v>
      </c>
      <c r="BL133" s="14" t="s">
        <v>142</v>
      </c>
      <c r="BM133" s="228" t="s">
        <v>204</v>
      </c>
    </row>
    <row r="134" s="2" customFormat="1" ht="62.7" customHeight="1">
      <c r="A134" s="35"/>
      <c r="B134" s="36"/>
      <c r="C134" s="216" t="s">
        <v>142</v>
      </c>
      <c r="D134" s="216" t="s">
        <v>125</v>
      </c>
      <c r="E134" s="217" t="s">
        <v>205</v>
      </c>
      <c r="F134" s="218" t="s">
        <v>206</v>
      </c>
      <c r="G134" s="219" t="s">
        <v>197</v>
      </c>
      <c r="H134" s="220">
        <v>57.673000000000002</v>
      </c>
      <c r="I134" s="221"/>
      <c r="J134" s="222">
        <f>ROUND(I134*H134,2)</f>
        <v>0</v>
      </c>
      <c r="K134" s="223"/>
      <c r="L134" s="41"/>
      <c r="M134" s="224" t="s">
        <v>1</v>
      </c>
      <c r="N134" s="225" t="s">
        <v>41</v>
      </c>
      <c r="O134" s="88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142</v>
      </c>
      <c r="AT134" s="228" t="s">
        <v>125</v>
      </c>
      <c r="AU134" s="228" t="s">
        <v>86</v>
      </c>
      <c r="AY134" s="14" t="s">
        <v>122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84</v>
      </c>
      <c r="BK134" s="229">
        <f>ROUND(I134*H134,2)</f>
        <v>0</v>
      </c>
      <c r="BL134" s="14" t="s">
        <v>142</v>
      </c>
      <c r="BM134" s="228" t="s">
        <v>207</v>
      </c>
    </row>
    <row r="135" s="2" customFormat="1" ht="44.25" customHeight="1">
      <c r="A135" s="35"/>
      <c r="B135" s="36"/>
      <c r="C135" s="216" t="s">
        <v>121</v>
      </c>
      <c r="D135" s="216" t="s">
        <v>125</v>
      </c>
      <c r="E135" s="217" t="s">
        <v>208</v>
      </c>
      <c r="F135" s="218" t="s">
        <v>209</v>
      </c>
      <c r="G135" s="219" t="s">
        <v>210</v>
      </c>
      <c r="H135" s="220">
        <v>98.043999999999997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41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142</v>
      </c>
      <c r="AT135" s="228" t="s">
        <v>125</v>
      </c>
      <c r="AU135" s="228" t="s">
        <v>86</v>
      </c>
      <c r="AY135" s="14" t="s">
        <v>122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84</v>
      </c>
      <c r="BK135" s="229">
        <f>ROUND(I135*H135,2)</f>
        <v>0</v>
      </c>
      <c r="BL135" s="14" t="s">
        <v>142</v>
      </c>
      <c r="BM135" s="228" t="s">
        <v>211</v>
      </c>
    </row>
    <row r="136" s="2" customFormat="1" ht="44.25" customHeight="1">
      <c r="A136" s="35"/>
      <c r="B136" s="36"/>
      <c r="C136" s="216" t="s">
        <v>150</v>
      </c>
      <c r="D136" s="216" t="s">
        <v>125</v>
      </c>
      <c r="E136" s="217" t="s">
        <v>212</v>
      </c>
      <c r="F136" s="218" t="s">
        <v>213</v>
      </c>
      <c r="G136" s="219" t="s">
        <v>197</v>
      </c>
      <c r="H136" s="220">
        <v>10.151999999999999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41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142</v>
      </c>
      <c r="AT136" s="228" t="s">
        <v>125</v>
      </c>
      <c r="AU136" s="228" t="s">
        <v>86</v>
      </c>
      <c r="AY136" s="14" t="s">
        <v>122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84</v>
      </c>
      <c r="BK136" s="229">
        <f>ROUND(I136*H136,2)</f>
        <v>0</v>
      </c>
      <c r="BL136" s="14" t="s">
        <v>142</v>
      </c>
      <c r="BM136" s="228" t="s">
        <v>214</v>
      </c>
    </row>
    <row r="137" s="2" customFormat="1" ht="16.5" customHeight="1">
      <c r="A137" s="35"/>
      <c r="B137" s="36"/>
      <c r="C137" s="235" t="s">
        <v>154</v>
      </c>
      <c r="D137" s="235" t="s">
        <v>215</v>
      </c>
      <c r="E137" s="236" t="s">
        <v>216</v>
      </c>
      <c r="F137" s="237" t="s">
        <v>217</v>
      </c>
      <c r="G137" s="238" t="s">
        <v>210</v>
      </c>
      <c r="H137" s="239">
        <v>20.303999999999998</v>
      </c>
      <c r="I137" s="240"/>
      <c r="J137" s="241">
        <f>ROUND(I137*H137,2)</f>
        <v>0</v>
      </c>
      <c r="K137" s="242"/>
      <c r="L137" s="243"/>
      <c r="M137" s="244" t="s">
        <v>1</v>
      </c>
      <c r="N137" s="245" t="s">
        <v>41</v>
      </c>
      <c r="O137" s="88"/>
      <c r="P137" s="226">
        <f>O137*H137</f>
        <v>0</v>
      </c>
      <c r="Q137" s="226">
        <v>1</v>
      </c>
      <c r="R137" s="226">
        <f>Q137*H137</f>
        <v>20.303999999999998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159</v>
      </c>
      <c r="AT137" s="228" t="s">
        <v>215</v>
      </c>
      <c r="AU137" s="228" t="s">
        <v>86</v>
      </c>
      <c r="AY137" s="14" t="s">
        <v>122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84</v>
      </c>
      <c r="BK137" s="229">
        <f>ROUND(I137*H137,2)</f>
        <v>0</v>
      </c>
      <c r="BL137" s="14" t="s">
        <v>142</v>
      </c>
      <c r="BM137" s="228" t="s">
        <v>218</v>
      </c>
    </row>
    <row r="138" s="2" customFormat="1" ht="66.75" customHeight="1">
      <c r="A138" s="35"/>
      <c r="B138" s="36"/>
      <c r="C138" s="216" t="s">
        <v>159</v>
      </c>
      <c r="D138" s="216" t="s">
        <v>125</v>
      </c>
      <c r="E138" s="217" t="s">
        <v>219</v>
      </c>
      <c r="F138" s="218" t="s">
        <v>220</v>
      </c>
      <c r="G138" s="219" t="s">
        <v>197</v>
      </c>
      <c r="H138" s="220">
        <v>5.4000000000000004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41</v>
      </c>
      <c r="O138" s="88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142</v>
      </c>
      <c r="AT138" s="228" t="s">
        <v>125</v>
      </c>
      <c r="AU138" s="228" t="s">
        <v>86</v>
      </c>
      <c r="AY138" s="14" t="s">
        <v>122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84</v>
      </c>
      <c r="BK138" s="229">
        <f>ROUND(I138*H138,2)</f>
        <v>0</v>
      </c>
      <c r="BL138" s="14" t="s">
        <v>142</v>
      </c>
      <c r="BM138" s="228" t="s">
        <v>221</v>
      </c>
    </row>
    <row r="139" s="2" customFormat="1" ht="16.5" customHeight="1">
      <c r="A139" s="35"/>
      <c r="B139" s="36"/>
      <c r="C139" s="235" t="s">
        <v>165</v>
      </c>
      <c r="D139" s="235" t="s">
        <v>215</v>
      </c>
      <c r="E139" s="236" t="s">
        <v>222</v>
      </c>
      <c r="F139" s="237" t="s">
        <v>223</v>
      </c>
      <c r="G139" s="238" t="s">
        <v>210</v>
      </c>
      <c r="H139" s="239">
        <v>10.800000000000001</v>
      </c>
      <c r="I139" s="240"/>
      <c r="J139" s="241">
        <f>ROUND(I139*H139,2)</f>
        <v>0</v>
      </c>
      <c r="K139" s="242"/>
      <c r="L139" s="243"/>
      <c r="M139" s="244" t="s">
        <v>1</v>
      </c>
      <c r="N139" s="245" t="s">
        <v>41</v>
      </c>
      <c r="O139" s="88"/>
      <c r="P139" s="226">
        <f>O139*H139</f>
        <v>0</v>
      </c>
      <c r="Q139" s="226">
        <v>1</v>
      </c>
      <c r="R139" s="226">
        <f>Q139*H139</f>
        <v>10.800000000000001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159</v>
      </c>
      <c r="AT139" s="228" t="s">
        <v>215</v>
      </c>
      <c r="AU139" s="228" t="s">
        <v>86</v>
      </c>
      <c r="AY139" s="14" t="s">
        <v>122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84</v>
      </c>
      <c r="BK139" s="229">
        <f>ROUND(I139*H139,2)</f>
        <v>0</v>
      </c>
      <c r="BL139" s="14" t="s">
        <v>142</v>
      </c>
      <c r="BM139" s="228" t="s">
        <v>224</v>
      </c>
    </row>
    <row r="140" s="2" customFormat="1" ht="24.15" customHeight="1">
      <c r="A140" s="35"/>
      <c r="B140" s="36"/>
      <c r="C140" s="216" t="s">
        <v>169</v>
      </c>
      <c r="D140" s="216" t="s">
        <v>125</v>
      </c>
      <c r="E140" s="217" t="s">
        <v>225</v>
      </c>
      <c r="F140" s="218" t="s">
        <v>226</v>
      </c>
      <c r="G140" s="219" t="s">
        <v>227</v>
      </c>
      <c r="H140" s="220">
        <v>444.16000000000002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41</v>
      </c>
      <c r="O140" s="88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142</v>
      </c>
      <c r="AT140" s="228" t="s">
        <v>125</v>
      </c>
      <c r="AU140" s="228" t="s">
        <v>86</v>
      </c>
      <c r="AY140" s="14" t="s">
        <v>122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84</v>
      </c>
      <c r="BK140" s="229">
        <f>ROUND(I140*H140,2)</f>
        <v>0</v>
      </c>
      <c r="BL140" s="14" t="s">
        <v>142</v>
      </c>
      <c r="BM140" s="228" t="s">
        <v>228</v>
      </c>
    </row>
    <row r="141" s="12" customFormat="1" ht="22.8" customHeight="1">
      <c r="A141" s="12"/>
      <c r="B141" s="200"/>
      <c r="C141" s="201"/>
      <c r="D141" s="202" t="s">
        <v>75</v>
      </c>
      <c r="E141" s="214" t="s">
        <v>175</v>
      </c>
      <c r="F141" s="214" t="s">
        <v>229</v>
      </c>
      <c r="G141" s="201"/>
      <c r="H141" s="201"/>
      <c r="I141" s="204"/>
      <c r="J141" s="215">
        <f>BK141</f>
        <v>0</v>
      </c>
      <c r="K141" s="201"/>
      <c r="L141" s="206"/>
      <c r="M141" s="207"/>
      <c r="N141" s="208"/>
      <c r="O141" s="208"/>
      <c r="P141" s="209">
        <f>SUM(P142:P158)</f>
        <v>0</v>
      </c>
      <c r="Q141" s="208"/>
      <c r="R141" s="209">
        <f>SUM(R142:R158)</f>
        <v>0.011504200000000001</v>
      </c>
      <c r="S141" s="208"/>
      <c r="T141" s="210">
        <f>SUM(T142:T158)</f>
        <v>101.31727999999998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1" t="s">
        <v>84</v>
      </c>
      <c r="AT141" s="212" t="s">
        <v>75</v>
      </c>
      <c r="AU141" s="212" t="s">
        <v>84</v>
      </c>
      <c r="AY141" s="211" t="s">
        <v>122</v>
      </c>
      <c r="BK141" s="213">
        <f>SUM(BK142:BK158)</f>
        <v>0</v>
      </c>
    </row>
    <row r="142" s="2" customFormat="1" ht="49.05" customHeight="1">
      <c r="A142" s="35"/>
      <c r="B142" s="36"/>
      <c r="C142" s="216" t="s">
        <v>175</v>
      </c>
      <c r="D142" s="216" t="s">
        <v>125</v>
      </c>
      <c r="E142" s="217" t="s">
        <v>230</v>
      </c>
      <c r="F142" s="218" t="s">
        <v>231</v>
      </c>
      <c r="G142" s="219" t="s">
        <v>227</v>
      </c>
      <c r="H142" s="220">
        <v>8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41</v>
      </c>
      <c r="O142" s="88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142</v>
      </c>
      <c r="AT142" s="228" t="s">
        <v>125</v>
      </c>
      <c r="AU142" s="228" t="s">
        <v>86</v>
      </c>
      <c r="AY142" s="14" t="s">
        <v>122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84</v>
      </c>
      <c r="BK142" s="229">
        <f>ROUND(I142*H142,2)</f>
        <v>0</v>
      </c>
      <c r="BL142" s="14" t="s">
        <v>142</v>
      </c>
      <c r="BM142" s="228" t="s">
        <v>232</v>
      </c>
    </row>
    <row r="143" s="2" customFormat="1" ht="24.15" customHeight="1">
      <c r="A143" s="35"/>
      <c r="B143" s="36"/>
      <c r="C143" s="216" t="s">
        <v>8</v>
      </c>
      <c r="D143" s="216" t="s">
        <v>125</v>
      </c>
      <c r="E143" s="217" t="s">
        <v>233</v>
      </c>
      <c r="F143" s="218" t="s">
        <v>234</v>
      </c>
      <c r="G143" s="219" t="s">
        <v>227</v>
      </c>
      <c r="H143" s="220">
        <v>8</v>
      </c>
      <c r="I143" s="221"/>
      <c r="J143" s="222">
        <f>ROUND(I143*H143,2)</f>
        <v>0</v>
      </c>
      <c r="K143" s="223"/>
      <c r="L143" s="41"/>
      <c r="M143" s="224" t="s">
        <v>1</v>
      </c>
      <c r="N143" s="225" t="s">
        <v>41</v>
      </c>
      <c r="O143" s="88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142</v>
      </c>
      <c r="AT143" s="228" t="s">
        <v>125</v>
      </c>
      <c r="AU143" s="228" t="s">
        <v>86</v>
      </c>
      <c r="AY143" s="14" t="s">
        <v>122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84</v>
      </c>
      <c r="BK143" s="229">
        <f>ROUND(I143*H143,2)</f>
        <v>0</v>
      </c>
      <c r="BL143" s="14" t="s">
        <v>142</v>
      </c>
      <c r="BM143" s="228" t="s">
        <v>235</v>
      </c>
    </row>
    <row r="144" s="2" customFormat="1" ht="24.15" customHeight="1">
      <c r="A144" s="35"/>
      <c r="B144" s="36"/>
      <c r="C144" s="216" t="s">
        <v>236</v>
      </c>
      <c r="D144" s="216" t="s">
        <v>125</v>
      </c>
      <c r="E144" s="217" t="s">
        <v>237</v>
      </c>
      <c r="F144" s="218" t="s">
        <v>238</v>
      </c>
      <c r="G144" s="219" t="s">
        <v>227</v>
      </c>
      <c r="H144" s="220">
        <v>245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41</v>
      </c>
      <c r="O144" s="88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142</v>
      </c>
      <c r="AT144" s="228" t="s">
        <v>125</v>
      </c>
      <c r="AU144" s="228" t="s">
        <v>86</v>
      </c>
      <c r="AY144" s="14" t="s">
        <v>122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84</v>
      </c>
      <c r="BK144" s="229">
        <f>ROUND(I144*H144,2)</f>
        <v>0</v>
      </c>
      <c r="BL144" s="14" t="s">
        <v>142</v>
      </c>
      <c r="BM144" s="228" t="s">
        <v>239</v>
      </c>
    </row>
    <row r="145" s="2" customFormat="1" ht="37.8" customHeight="1">
      <c r="A145" s="35"/>
      <c r="B145" s="36"/>
      <c r="C145" s="216" t="s">
        <v>240</v>
      </c>
      <c r="D145" s="216" t="s">
        <v>125</v>
      </c>
      <c r="E145" s="217" t="s">
        <v>241</v>
      </c>
      <c r="F145" s="218" t="s">
        <v>242</v>
      </c>
      <c r="G145" s="219" t="s">
        <v>197</v>
      </c>
      <c r="H145" s="220">
        <v>36.75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41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142</v>
      </c>
      <c r="AT145" s="228" t="s">
        <v>125</v>
      </c>
      <c r="AU145" s="228" t="s">
        <v>86</v>
      </c>
      <c r="AY145" s="14" t="s">
        <v>122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84</v>
      </c>
      <c r="BK145" s="229">
        <f>ROUND(I145*H145,2)</f>
        <v>0</v>
      </c>
      <c r="BL145" s="14" t="s">
        <v>142</v>
      </c>
      <c r="BM145" s="228" t="s">
        <v>243</v>
      </c>
    </row>
    <row r="146" s="2" customFormat="1" ht="37.8" customHeight="1">
      <c r="A146" s="35"/>
      <c r="B146" s="36"/>
      <c r="C146" s="216" t="s">
        <v>244</v>
      </c>
      <c r="D146" s="216" t="s">
        <v>125</v>
      </c>
      <c r="E146" s="217" t="s">
        <v>245</v>
      </c>
      <c r="F146" s="218" t="s">
        <v>246</v>
      </c>
      <c r="G146" s="219" t="s">
        <v>197</v>
      </c>
      <c r="H146" s="220">
        <v>36.75</v>
      </c>
      <c r="I146" s="221"/>
      <c r="J146" s="222">
        <f>ROUND(I146*H146,2)</f>
        <v>0</v>
      </c>
      <c r="K146" s="223"/>
      <c r="L146" s="41"/>
      <c r="M146" s="224" t="s">
        <v>1</v>
      </c>
      <c r="N146" s="225" t="s">
        <v>41</v>
      </c>
      <c r="O146" s="88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142</v>
      </c>
      <c r="AT146" s="228" t="s">
        <v>125</v>
      </c>
      <c r="AU146" s="228" t="s">
        <v>86</v>
      </c>
      <c r="AY146" s="14" t="s">
        <v>122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84</v>
      </c>
      <c r="BK146" s="229">
        <f>ROUND(I146*H146,2)</f>
        <v>0</v>
      </c>
      <c r="BL146" s="14" t="s">
        <v>142</v>
      </c>
      <c r="BM146" s="228" t="s">
        <v>247</v>
      </c>
    </row>
    <row r="147" s="2" customFormat="1" ht="78" customHeight="1">
      <c r="A147" s="35"/>
      <c r="B147" s="36"/>
      <c r="C147" s="216" t="s">
        <v>248</v>
      </c>
      <c r="D147" s="216" t="s">
        <v>125</v>
      </c>
      <c r="E147" s="217" t="s">
        <v>249</v>
      </c>
      <c r="F147" s="218" t="s">
        <v>250</v>
      </c>
      <c r="G147" s="219" t="s">
        <v>227</v>
      </c>
      <c r="H147" s="220">
        <v>20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41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0.255</v>
      </c>
      <c r="T147" s="227">
        <f>S147*H147</f>
        <v>5.0999999999999996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142</v>
      </c>
      <c r="AT147" s="228" t="s">
        <v>125</v>
      </c>
      <c r="AU147" s="228" t="s">
        <v>86</v>
      </c>
      <c r="AY147" s="14" t="s">
        <v>122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84</v>
      </c>
      <c r="BK147" s="229">
        <f>ROUND(I147*H147,2)</f>
        <v>0</v>
      </c>
      <c r="BL147" s="14" t="s">
        <v>142</v>
      </c>
      <c r="BM147" s="228" t="s">
        <v>251</v>
      </c>
    </row>
    <row r="148" s="2" customFormat="1" ht="66.75" customHeight="1">
      <c r="A148" s="35"/>
      <c r="B148" s="36"/>
      <c r="C148" s="216" t="s">
        <v>252</v>
      </c>
      <c r="D148" s="216" t="s">
        <v>125</v>
      </c>
      <c r="E148" s="217" t="s">
        <v>253</v>
      </c>
      <c r="F148" s="218" t="s">
        <v>254</v>
      </c>
      <c r="G148" s="219" t="s">
        <v>227</v>
      </c>
      <c r="H148" s="220">
        <v>8</v>
      </c>
      <c r="I148" s="221"/>
      <c r="J148" s="222">
        <f>ROUND(I148*H148,2)</f>
        <v>0</v>
      </c>
      <c r="K148" s="223"/>
      <c r="L148" s="41"/>
      <c r="M148" s="224" t="s">
        <v>1</v>
      </c>
      <c r="N148" s="225" t="s">
        <v>41</v>
      </c>
      <c r="O148" s="88"/>
      <c r="P148" s="226">
        <f>O148*H148</f>
        <v>0</v>
      </c>
      <c r="Q148" s="226">
        <v>0</v>
      </c>
      <c r="R148" s="226">
        <f>Q148*H148</f>
        <v>0</v>
      </c>
      <c r="S148" s="226">
        <v>0.44</v>
      </c>
      <c r="T148" s="227">
        <f>S148*H148</f>
        <v>3.52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142</v>
      </c>
      <c r="AT148" s="228" t="s">
        <v>125</v>
      </c>
      <c r="AU148" s="228" t="s">
        <v>86</v>
      </c>
      <c r="AY148" s="14" t="s">
        <v>122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84</v>
      </c>
      <c r="BK148" s="229">
        <f>ROUND(I148*H148,2)</f>
        <v>0</v>
      </c>
      <c r="BL148" s="14" t="s">
        <v>142</v>
      </c>
      <c r="BM148" s="228" t="s">
        <v>255</v>
      </c>
    </row>
    <row r="149" s="2" customFormat="1" ht="66.75" customHeight="1">
      <c r="A149" s="35"/>
      <c r="B149" s="36"/>
      <c r="C149" s="216" t="s">
        <v>256</v>
      </c>
      <c r="D149" s="216" t="s">
        <v>125</v>
      </c>
      <c r="E149" s="217" t="s">
        <v>257</v>
      </c>
      <c r="F149" s="218" t="s">
        <v>258</v>
      </c>
      <c r="G149" s="219" t="s">
        <v>227</v>
      </c>
      <c r="H149" s="220">
        <v>77.799999999999997</v>
      </c>
      <c r="I149" s="221"/>
      <c r="J149" s="222">
        <f>ROUND(I149*H149,2)</f>
        <v>0</v>
      </c>
      <c r="K149" s="223"/>
      <c r="L149" s="41"/>
      <c r="M149" s="224" t="s">
        <v>1</v>
      </c>
      <c r="N149" s="225" t="s">
        <v>41</v>
      </c>
      <c r="O149" s="88"/>
      <c r="P149" s="226">
        <f>O149*H149</f>
        <v>0</v>
      </c>
      <c r="Q149" s="226">
        <v>0</v>
      </c>
      <c r="R149" s="226">
        <f>Q149*H149</f>
        <v>0</v>
      </c>
      <c r="S149" s="226">
        <v>0.28999999999999998</v>
      </c>
      <c r="T149" s="227">
        <f>S149*H149</f>
        <v>22.561999999999998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142</v>
      </c>
      <c r="AT149" s="228" t="s">
        <v>125</v>
      </c>
      <c r="AU149" s="228" t="s">
        <v>86</v>
      </c>
      <c r="AY149" s="14" t="s">
        <v>122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84</v>
      </c>
      <c r="BK149" s="229">
        <f>ROUND(I149*H149,2)</f>
        <v>0</v>
      </c>
      <c r="BL149" s="14" t="s">
        <v>142</v>
      </c>
      <c r="BM149" s="228" t="s">
        <v>259</v>
      </c>
    </row>
    <row r="150" s="2" customFormat="1" ht="62.7" customHeight="1">
      <c r="A150" s="35"/>
      <c r="B150" s="36"/>
      <c r="C150" s="216" t="s">
        <v>260</v>
      </c>
      <c r="D150" s="216" t="s">
        <v>125</v>
      </c>
      <c r="E150" s="217" t="s">
        <v>261</v>
      </c>
      <c r="F150" s="218" t="s">
        <v>262</v>
      </c>
      <c r="G150" s="219" t="s">
        <v>227</v>
      </c>
      <c r="H150" s="220">
        <v>5</v>
      </c>
      <c r="I150" s="221"/>
      <c r="J150" s="222">
        <f>ROUND(I150*H150,2)</f>
        <v>0</v>
      </c>
      <c r="K150" s="223"/>
      <c r="L150" s="41"/>
      <c r="M150" s="224" t="s">
        <v>1</v>
      </c>
      <c r="N150" s="225" t="s">
        <v>41</v>
      </c>
      <c r="O150" s="88"/>
      <c r="P150" s="226">
        <f>O150*H150</f>
        <v>0</v>
      </c>
      <c r="Q150" s="226">
        <v>0</v>
      </c>
      <c r="R150" s="226">
        <f>Q150*H150</f>
        <v>0</v>
      </c>
      <c r="S150" s="226">
        <v>0.32500000000000001</v>
      </c>
      <c r="T150" s="227">
        <f>S150*H150</f>
        <v>1.625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142</v>
      </c>
      <c r="AT150" s="228" t="s">
        <v>125</v>
      </c>
      <c r="AU150" s="228" t="s">
        <v>86</v>
      </c>
      <c r="AY150" s="14" t="s">
        <v>122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4" t="s">
        <v>84</v>
      </c>
      <c r="BK150" s="229">
        <f>ROUND(I150*H150,2)</f>
        <v>0</v>
      </c>
      <c r="BL150" s="14" t="s">
        <v>142</v>
      </c>
      <c r="BM150" s="228" t="s">
        <v>263</v>
      </c>
    </row>
    <row r="151" s="2" customFormat="1" ht="49.05" customHeight="1">
      <c r="A151" s="35"/>
      <c r="B151" s="36"/>
      <c r="C151" s="216" t="s">
        <v>264</v>
      </c>
      <c r="D151" s="216" t="s">
        <v>125</v>
      </c>
      <c r="E151" s="217" t="s">
        <v>265</v>
      </c>
      <c r="F151" s="218" t="s">
        <v>266</v>
      </c>
      <c r="G151" s="219" t="s">
        <v>227</v>
      </c>
      <c r="H151" s="220">
        <v>35</v>
      </c>
      <c r="I151" s="221"/>
      <c r="J151" s="222">
        <f>ROUND(I151*H151,2)</f>
        <v>0</v>
      </c>
      <c r="K151" s="223"/>
      <c r="L151" s="41"/>
      <c r="M151" s="224" t="s">
        <v>1</v>
      </c>
      <c r="N151" s="225" t="s">
        <v>41</v>
      </c>
      <c r="O151" s="88"/>
      <c r="P151" s="226">
        <f>O151*H151</f>
        <v>0</v>
      </c>
      <c r="Q151" s="226">
        <v>5.0000000000000002E-05</v>
      </c>
      <c r="R151" s="226">
        <f>Q151*H151</f>
        <v>0.00175</v>
      </c>
      <c r="S151" s="226">
        <v>0.128</v>
      </c>
      <c r="T151" s="227">
        <f>S151*H151</f>
        <v>4.4800000000000004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142</v>
      </c>
      <c r="AT151" s="228" t="s">
        <v>125</v>
      </c>
      <c r="AU151" s="228" t="s">
        <v>86</v>
      </c>
      <c r="AY151" s="14" t="s">
        <v>122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84</v>
      </c>
      <c r="BK151" s="229">
        <f>ROUND(I151*H151,2)</f>
        <v>0</v>
      </c>
      <c r="BL151" s="14" t="s">
        <v>142</v>
      </c>
      <c r="BM151" s="228" t="s">
        <v>267</v>
      </c>
    </row>
    <row r="152" s="2" customFormat="1" ht="49.05" customHeight="1">
      <c r="A152" s="35"/>
      <c r="B152" s="36"/>
      <c r="C152" s="216" t="s">
        <v>7</v>
      </c>
      <c r="D152" s="216" t="s">
        <v>125</v>
      </c>
      <c r="E152" s="217" t="s">
        <v>268</v>
      </c>
      <c r="F152" s="218" t="s">
        <v>269</v>
      </c>
      <c r="G152" s="219" t="s">
        <v>227</v>
      </c>
      <c r="H152" s="220">
        <v>108.38</v>
      </c>
      <c r="I152" s="221"/>
      <c r="J152" s="222">
        <f>ROUND(I152*H152,2)</f>
        <v>0</v>
      </c>
      <c r="K152" s="223"/>
      <c r="L152" s="41"/>
      <c r="M152" s="224" t="s">
        <v>1</v>
      </c>
      <c r="N152" s="225" t="s">
        <v>41</v>
      </c>
      <c r="O152" s="88"/>
      <c r="P152" s="226">
        <f>O152*H152</f>
        <v>0</v>
      </c>
      <c r="Q152" s="226">
        <v>9.0000000000000006E-05</v>
      </c>
      <c r="R152" s="226">
        <f>Q152*H152</f>
        <v>0.0097542000000000011</v>
      </c>
      <c r="S152" s="226">
        <v>0.25600000000000001</v>
      </c>
      <c r="T152" s="227">
        <f>S152*H152</f>
        <v>27.745280000000001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142</v>
      </c>
      <c r="AT152" s="228" t="s">
        <v>125</v>
      </c>
      <c r="AU152" s="228" t="s">
        <v>86</v>
      </c>
      <c r="AY152" s="14" t="s">
        <v>122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84</v>
      </c>
      <c r="BK152" s="229">
        <f>ROUND(I152*H152,2)</f>
        <v>0</v>
      </c>
      <c r="BL152" s="14" t="s">
        <v>142</v>
      </c>
      <c r="BM152" s="228" t="s">
        <v>270</v>
      </c>
    </row>
    <row r="153" s="2" customFormat="1" ht="49.05" customHeight="1">
      <c r="A153" s="35"/>
      <c r="B153" s="36"/>
      <c r="C153" s="216" t="s">
        <v>271</v>
      </c>
      <c r="D153" s="216" t="s">
        <v>125</v>
      </c>
      <c r="E153" s="217" t="s">
        <v>272</v>
      </c>
      <c r="F153" s="218" t="s">
        <v>273</v>
      </c>
      <c r="G153" s="219" t="s">
        <v>274</v>
      </c>
      <c r="H153" s="220">
        <v>177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41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0.20499999999999999</v>
      </c>
      <c r="T153" s="227">
        <f>S153*H153</f>
        <v>36.284999999999997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142</v>
      </c>
      <c r="AT153" s="228" t="s">
        <v>125</v>
      </c>
      <c r="AU153" s="228" t="s">
        <v>86</v>
      </c>
      <c r="AY153" s="14" t="s">
        <v>122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84</v>
      </c>
      <c r="BK153" s="229">
        <f>ROUND(I153*H153,2)</f>
        <v>0</v>
      </c>
      <c r="BL153" s="14" t="s">
        <v>142</v>
      </c>
      <c r="BM153" s="228" t="s">
        <v>275</v>
      </c>
    </row>
    <row r="154" s="2" customFormat="1" ht="24.15" customHeight="1">
      <c r="A154" s="35"/>
      <c r="B154" s="36"/>
      <c r="C154" s="216" t="s">
        <v>276</v>
      </c>
      <c r="D154" s="216" t="s">
        <v>125</v>
      </c>
      <c r="E154" s="217" t="s">
        <v>277</v>
      </c>
      <c r="F154" s="218" t="s">
        <v>278</v>
      </c>
      <c r="G154" s="219" t="s">
        <v>274</v>
      </c>
      <c r="H154" s="220">
        <v>9.4000000000000004</v>
      </c>
      <c r="I154" s="221"/>
      <c r="J154" s="222">
        <f>ROUND(I154*H154,2)</f>
        <v>0</v>
      </c>
      <c r="K154" s="223"/>
      <c r="L154" s="41"/>
      <c r="M154" s="224" t="s">
        <v>1</v>
      </c>
      <c r="N154" s="225" t="s">
        <v>41</v>
      </c>
      <c r="O154" s="88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142</v>
      </c>
      <c r="AT154" s="228" t="s">
        <v>125</v>
      </c>
      <c r="AU154" s="228" t="s">
        <v>86</v>
      </c>
      <c r="AY154" s="14" t="s">
        <v>122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84</v>
      </c>
      <c r="BK154" s="229">
        <f>ROUND(I154*H154,2)</f>
        <v>0</v>
      </c>
      <c r="BL154" s="14" t="s">
        <v>142</v>
      </c>
      <c r="BM154" s="228" t="s">
        <v>279</v>
      </c>
    </row>
    <row r="155" s="2" customFormat="1" ht="24.15" customHeight="1">
      <c r="A155" s="35"/>
      <c r="B155" s="36"/>
      <c r="C155" s="216" t="s">
        <v>280</v>
      </c>
      <c r="D155" s="216" t="s">
        <v>125</v>
      </c>
      <c r="E155" s="217" t="s">
        <v>281</v>
      </c>
      <c r="F155" s="218" t="s">
        <v>282</v>
      </c>
      <c r="G155" s="219" t="s">
        <v>274</v>
      </c>
      <c r="H155" s="220">
        <v>174.80000000000001</v>
      </c>
      <c r="I155" s="221"/>
      <c r="J155" s="222">
        <f>ROUND(I155*H155,2)</f>
        <v>0</v>
      </c>
      <c r="K155" s="223"/>
      <c r="L155" s="41"/>
      <c r="M155" s="224" t="s">
        <v>1</v>
      </c>
      <c r="N155" s="225" t="s">
        <v>41</v>
      </c>
      <c r="O155" s="88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142</v>
      </c>
      <c r="AT155" s="228" t="s">
        <v>125</v>
      </c>
      <c r="AU155" s="228" t="s">
        <v>86</v>
      </c>
      <c r="AY155" s="14" t="s">
        <v>122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4" t="s">
        <v>84</v>
      </c>
      <c r="BK155" s="229">
        <f>ROUND(I155*H155,2)</f>
        <v>0</v>
      </c>
      <c r="BL155" s="14" t="s">
        <v>142</v>
      </c>
      <c r="BM155" s="228" t="s">
        <v>283</v>
      </c>
    </row>
    <row r="156" s="2" customFormat="1" ht="66.75" customHeight="1">
      <c r="A156" s="35"/>
      <c r="B156" s="36"/>
      <c r="C156" s="216" t="s">
        <v>284</v>
      </c>
      <c r="D156" s="216" t="s">
        <v>125</v>
      </c>
      <c r="E156" s="217" t="s">
        <v>285</v>
      </c>
      <c r="F156" s="218" t="s">
        <v>286</v>
      </c>
      <c r="G156" s="219" t="s">
        <v>274</v>
      </c>
      <c r="H156" s="220">
        <v>11</v>
      </c>
      <c r="I156" s="221"/>
      <c r="J156" s="222">
        <f>ROUND(I156*H156,2)</f>
        <v>0</v>
      </c>
      <c r="K156" s="223"/>
      <c r="L156" s="41"/>
      <c r="M156" s="224" t="s">
        <v>1</v>
      </c>
      <c r="N156" s="225" t="s">
        <v>41</v>
      </c>
      <c r="O156" s="88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142</v>
      </c>
      <c r="AT156" s="228" t="s">
        <v>125</v>
      </c>
      <c r="AU156" s="228" t="s">
        <v>86</v>
      </c>
      <c r="AY156" s="14" t="s">
        <v>122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84</v>
      </c>
      <c r="BK156" s="229">
        <f>ROUND(I156*H156,2)</f>
        <v>0</v>
      </c>
      <c r="BL156" s="14" t="s">
        <v>142</v>
      </c>
      <c r="BM156" s="228" t="s">
        <v>287</v>
      </c>
    </row>
    <row r="157" s="2" customFormat="1" ht="66.75" customHeight="1">
      <c r="A157" s="35"/>
      <c r="B157" s="36"/>
      <c r="C157" s="216" t="s">
        <v>288</v>
      </c>
      <c r="D157" s="216" t="s">
        <v>125</v>
      </c>
      <c r="E157" s="217" t="s">
        <v>289</v>
      </c>
      <c r="F157" s="218" t="s">
        <v>290</v>
      </c>
      <c r="G157" s="219" t="s">
        <v>274</v>
      </c>
      <c r="H157" s="220">
        <v>166</v>
      </c>
      <c r="I157" s="221"/>
      <c r="J157" s="222">
        <f>ROUND(I157*H157,2)</f>
        <v>0</v>
      </c>
      <c r="K157" s="223"/>
      <c r="L157" s="41"/>
      <c r="M157" s="224" t="s">
        <v>1</v>
      </c>
      <c r="N157" s="225" t="s">
        <v>41</v>
      </c>
      <c r="O157" s="88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8" t="s">
        <v>142</v>
      </c>
      <c r="AT157" s="228" t="s">
        <v>125</v>
      </c>
      <c r="AU157" s="228" t="s">
        <v>86</v>
      </c>
      <c r="AY157" s="14" t="s">
        <v>122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4" t="s">
        <v>84</v>
      </c>
      <c r="BK157" s="229">
        <f>ROUND(I157*H157,2)</f>
        <v>0</v>
      </c>
      <c r="BL157" s="14" t="s">
        <v>142</v>
      </c>
      <c r="BM157" s="228" t="s">
        <v>291</v>
      </c>
    </row>
    <row r="158" s="2" customFormat="1" ht="66.75" customHeight="1">
      <c r="A158" s="35"/>
      <c r="B158" s="36"/>
      <c r="C158" s="216" t="s">
        <v>292</v>
      </c>
      <c r="D158" s="216" t="s">
        <v>125</v>
      </c>
      <c r="E158" s="217" t="s">
        <v>293</v>
      </c>
      <c r="F158" s="218" t="s">
        <v>294</v>
      </c>
      <c r="G158" s="219" t="s">
        <v>227</v>
      </c>
      <c r="H158" s="220">
        <v>20</v>
      </c>
      <c r="I158" s="221"/>
      <c r="J158" s="222">
        <f>ROUND(I158*H158,2)</f>
        <v>0</v>
      </c>
      <c r="K158" s="223"/>
      <c r="L158" s="41"/>
      <c r="M158" s="224" t="s">
        <v>1</v>
      </c>
      <c r="N158" s="225" t="s">
        <v>41</v>
      </c>
      <c r="O158" s="88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142</v>
      </c>
      <c r="AT158" s="228" t="s">
        <v>125</v>
      </c>
      <c r="AU158" s="228" t="s">
        <v>86</v>
      </c>
      <c r="AY158" s="14" t="s">
        <v>122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4" t="s">
        <v>84</v>
      </c>
      <c r="BK158" s="229">
        <f>ROUND(I158*H158,2)</f>
        <v>0</v>
      </c>
      <c r="BL158" s="14" t="s">
        <v>142</v>
      </c>
      <c r="BM158" s="228" t="s">
        <v>295</v>
      </c>
    </row>
    <row r="159" s="12" customFormat="1" ht="22.8" customHeight="1">
      <c r="A159" s="12"/>
      <c r="B159" s="200"/>
      <c r="C159" s="201"/>
      <c r="D159" s="202" t="s">
        <v>75</v>
      </c>
      <c r="E159" s="214" t="s">
        <v>256</v>
      </c>
      <c r="F159" s="214" t="s">
        <v>296</v>
      </c>
      <c r="G159" s="201"/>
      <c r="H159" s="201"/>
      <c r="I159" s="204"/>
      <c r="J159" s="215">
        <f>BK159</f>
        <v>0</v>
      </c>
      <c r="K159" s="201"/>
      <c r="L159" s="206"/>
      <c r="M159" s="207"/>
      <c r="N159" s="208"/>
      <c r="O159" s="208"/>
      <c r="P159" s="209">
        <f>SUM(P160:P174)</f>
        <v>0</v>
      </c>
      <c r="Q159" s="208"/>
      <c r="R159" s="209">
        <f>SUM(R160:R174)</f>
        <v>25.25346</v>
      </c>
      <c r="S159" s="208"/>
      <c r="T159" s="210">
        <f>SUM(T160:T174)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1" t="s">
        <v>84</v>
      </c>
      <c r="AT159" s="212" t="s">
        <v>75</v>
      </c>
      <c r="AU159" s="212" t="s">
        <v>84</v>
      </c>
      <c r="AY159" s="211" t="s">
        <v>122</v>
      </c>
      <c r="BK159" s="213">
        <f>SUM(BK160:BK174)</f>
        <v>0</v>
      </c>
    </row>
    <row r="160" s="2" customFormat="1" ht="55.5" customHeight="1">
      <c r="A160" s="35"/>
      <c r="B160" s="36"/>
      <c r="C160" s="216" t="s">
        <v>297</v>
      </c>
      <c r="D160" s="216" t="s">
        <v>125</v>
      </c>
      <c r="E160" s="217" t="s">
        <v>298</v>
      </c>
      <c r="F160" s="218" t="s">
        <v>299</v>
      </c>
      <c r="G160" s="219" t="s">
        <v>227</v>
      </c>
      <c r="H160" s="220">
        <v>90</v>
      </c>
      <c r="I160" s="221"/>
      <c r="J160" s="222">
        <f>ROUND(I160*H160,2)</f>
        <v>0</v>
      </c>
      <c r="K160" s="223"/>
      <c r="L160" s="41"/>
      <c r="M160" s="224" t="s">
        <v>1</v>
      </c>
      <c r="N160" s="225" t="s">
        <v>41</v>
      </c>
      <c r="O160" s="88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142</v>
      </c>
      <c r="AT160" s="228" t="s">
        <v>125</v>
      </c>
      <c r="AU160" s="228" t="s">
        <v>86</v>
      </c>
      <c r="AY160" s="14" t="s">
        <v>122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4" t="s">
        <v>84</v>
      </c>
      <c r="BK160" s="229">
        <f>ROUND(I160*H160,2)</f>
        <v>0</v>
      </c>
      <c r="BL160" s="14" t="s">
        <v>142</v>
      </c>
      <c r="BM160" s="228" t="s">
        <v>300</v>
      </c>
    </row>
    <row r="161" s="2" customFormat="1" ht="37.8" customHeight="1">
      <c r="A161" s="35"/>
      <c r="B161" s="36"/>
      <c r="C161" s="216" t="s">
        <v>301</v>
      </c>
      <c r="D161" s="216" t="s">
        <v>125</v>
      </c>
      <c r="E161" s="217" t="s">
        <v>302</v>
      </c>
      <c r="F161" s="218" t="s">
        <v>303</v>
      </c>
      <c r="G161" s="219" t="s">
        <v>227</v>
      </c>
      <c r="H161" s="220">
        <v>90</v>
      </c>
      <c r="I161" s="221"/>
      <c r="J161" s="222">
        <f>ROUND(I161*H161,2)</f>
        <v>0</v>
      </c>
      <c r="K161" s="223"/>
      <c r="L161" s="41"/>
      <c r="M161" s="224" t="s">
        <v>1</v>
      </c>
      <c r="N161" s="225" t="s">
        <v>41</v>
      </c>
      <c r="O161" s="88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8" t="s">
        <v>142</v>
      </c>
      <c r="AT161" s="228" t="s">
        <v>125</v>
      </c>
      <c r="AU161" s="228" t="s">
        <v>86</v>
      </c>
      <c r="AY161" s="14" t="s">
        <v>122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4" t="s">
        <v>84</v>
      </c>
      <c r="BK161" s="229">
        <f>ROUND(I161*H161,2)</f>
        <v>0</v>
      </c>
      <c r="BL161" s="14" t="s">
        <v>142</v>
      </c>
      <c r="BM161" s="228" t="s">
        <v>304</v>
      </c>
    </row>
    <row r="162" s="2" customFormat="1" ht="24.15" customHeight="1">
      <c r="A162" s="35"/>
      <c r="B162" s="36"/>
      <c r="C162" s="235" t="s">
        <v>305</v>
      </c>
      <c r="D162" s="235" t="s">
        <v>215</v>
      </c>
      <c r="E162" s="236" t="s">
        <v>306</v>
      </c>
      <c r="F162" s="237" t="s">
        <v>307</v>
      </c>
      <c r="G162" s="238" t="s">
        <v>210</v>
      </c>
      <c r="H162" s="239">
        <v>25.245000000000001</v>
      </c>
      <c r="I162" s="240"/>
      <c r="J162" s="241">
        <f>ROUND(I162*H162,2)</f>
        <v>0</v>
      </c>
      <c r="K162" s="242"/>
      <c r="L162" s="243"/>
      <c r="M162" s="244" t="s">
        <v>1</v>
      </c>
      <c r="N162" s="245" t="s">
        <v>41</v>
      </c>
      <c r="O162" s="88"/>
      <c r="P162" s="226">
        <f>O162*H162</f>
        <v>0</v>
      </c>
      <c r="Q162" s="226">
        <v>1</v>
      </c>
      <c r="R162" s="226">
        <f>Q162*H162</f>
        <v>25.245000000000001</v>
      </c>
      <c r="S162" s="226">
        <v>0</v>
      </c>
      <c r="T162" s="22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8" t="s">
        <v>159</v>
      </c>
      <c r="AT162" s="228" t="s">
        <v>215</v>
      </c>
      <c r="AU162" s="228" t="s">
        <v>86</v>
      </c>
      <c r="AY162" s="14" t="s">
        <v>122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4" t="s">
        <v>84</v>
      </c>
      <c r="BK162" s="229">
        <f>ROUND(I162*H162,2)</f>
        <v>0</v>
      </c>
      <c r="BL162" s="14" t="s">
        <v>142</v>
      </c>
      <c r="BM162" s="228" t="s">
        <v>308</v>
      </c>
    </row>
    <row r="163" s="2" customFormat="1" ht="37.8" customHeight="1">
      <c r="A163" s="35"/>
      <c r="B163" s="36"/>
      <c r="C163" s="216" t="s">
        <v>309</v>
      </c>
      <c r="D163" s="216" t="s">
        <v>125</v>
      </c>
      <c r="E163" s="217" t="s">
        <v>310</v>
      </c>
      <c r="F163" s="218" t="s">
        <v>311</v>
      </c>
      <c r="G163" s="219" t="s">
        <v>227</v>
      </c>
      <c r="H163" s="220">
        <v>90</v>
      </c>
      <c r="I163" s="221"/>
      <c r="J163" s="222">
        <f>ROUND(I163*H163,2)</f>
        <v>0</v>
      </c>
      <c r="K163" s="223"/>
      <c r="L163" s="41"/>
      <c r="M163" s="224" t="s">
        <v>1</v>
      </c>
      <c r="N163" s="225" t="s">
        <v>41</v>
      </c>
      <c r="O163" s="88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8" t="s">
        <v>142</v>
      </c>
      <c r="AT163" s="228" t="s">
        <v>125</v>
      </c>
      <c r="AU163" s="228" t="s">
        <v>86</v>
      </c>
      <c r="AY163" s="14" t="s">
        <v>122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4" t="s">
        <v>84</v>
      </c>
      <c r="BK163" s="229">
        <f>ROUND(I163*H163,2)</f>
        <v>0</v>
      </c>
      <c r="BL163" s="14" t="s">
        <v>142</v>
      </c>
      <c r="BM163" s="228" t="s">
        <v>312</v>
      </c>
    </row>
    <row r="164" s="2" customFormat="1" ht="16.5" customHeight="1">
      <c r="A164" s="35"/>
      <c r="B164" s="36"/>
      <c r="C164" s="235" t="s">
        <v>313</v>
      </c>
      <c r="D164" s="235" t="s">
        <v>215</v>
      </c>
      <c r="E164" s="236" t="s">
        <v>314</v>
      </c>
      <c r="F164" s="237" t="s">
        <v>315</v>
      </c>
      <c r="G164" s="238" t="s">
        <v>316</v>
      </c>
      <c r="H164" s="239">
        <v>3.5099999999999998</v>
      </c>
      <c r="I164" s="240"/>
      <c r="J164" s="241">
        <f>ROUND(I164*H164,2)</f>
        <v>0</v>
      </c>
      <c r="K164" s="242"/>
      <c r="L164" s="243"/>
      <c r="M164" s="244" t="s">
        <v>1</v>
      </c>
      <c r="N164" s="245" t="s">
        <v>41</v>
      </c>
      <c r="O164" s="88"/>
      <c r="P164" s="226">
        <f>O164*H164</f>
        <v>0</v>
      </c>
      <c r="Q164" s="226">
        <v>0.001</v>
      </c>
      <c r="R164" s="226">
        <f>Q164*H164</f>
        <v>0.0035099999999999997</v>
      </c>
      <c r="S164" s="226">
        <v>0</v>
      </c>
      <c r="T164" s="22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8" t="s">
        <v>159</v>
      </c>
      <c r="AT164" s="228" t="s">
        <v>215</v>
      </c>
      <c r="AU164" s="228" t="s">
        <v>86</v>
      </c>
      <c r="AY164" s="14" t="s">
        <v>122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4" t="s">
        <v>84</v>
      </c>
      <c r="BK164" s="229">
        <f>ROUND(I164*H164,2)</f>
        <v>0</v>
      </c>
      <c r="BL164" s="14" t="s">
        <v>142</v>
      </c>
      <c r="BM164" s="228" t="s">
        <v>317</v>
      </c>
    </row>
    <row r="165" s="2" customFormat="1" ht="24.15" customHeight="1">
      <c r="A165" s="35"/>
      <c r="B165" s="36"/>
      <c r="C165" s="216" t="s">
        <v>318</v>
      </c>
      <c r="D165" s="216" t="s">
        <v>125</v>
      </c>
      <c r="E165" s="217" t="s">
        <v>319</v>
      </c>
      <c r="F165" s="218" t="s">
        <v>320</v>
      </c>
      <c r="G165" s="219" t="s">
        <v>227</v>
      </c>
      <c r="H165" s="220">
        <v>180</v>
      </c>
      <c r="I165" s="221"/>
      <c r="J165" s="222">
        <f>ROUND(I165*H165,2)</f>
        <v>0</v>
      </c>
      <c r="K165" s="223"/>
      <c r="L165" s="41"/>
      <c r="M165" s="224" t="s">
        <v>1</v>
      </c>
      <c r="N165" s="225" t="s">
        <v>41</v>
      </c>
      <c r="O165" s="88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8" t="s">
        <v>142</v>
      </c>
      <c r="AT165" s="228" t="s">
        <v>125</v>
      </c>
      <c r="AU165" s="228" t="s">
        <v>86</v>
      </c>
      <c r="AY165" s="14" t="s">
        <v>122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4" t="s">
        <v>84</v>
      </c>
      <c r="BK165" s="229">
        <f>ROUND(I165*H165,2)</f>
        <v>0</v>
      </c>
      <c r="BL165" s="14" t="s">
        <v>142</v>
      </c>
      <c r="BM165" s="228" t="s">
        <v>321</v>
      </c>
    </row>
    <row r="166" s="2" customFormat="1" ht="24.15" customHeight="1">
      <c r="A166" s="35"/>
      <c r="B166" s="36"/>
      <c r="C166" s="216" t="s">
        <v>322</v>
      </c>
      <c r="D166" s="216" t="s">
        <v>125</v>
      </c>
      <c r="E166" s="217" t="s">
        <v>323</v>
      </c>
      <c r="F166" s="218" t="s">
        <v>324</v>
      </c>
      <c r="G166" s="219" t="s">
        <v>227</v>
      </c>
      <c r="H166" s="220">
        <v>180</v>
      </c>
      <c r="I166" s="221"/>
      <c r="J166" s="222">
        <f>ROUND(I166*H166,2)</f>
        <v>0</v>
      </c>
      <c r="K166" s="223"/>
      <c r="L166" s="41"/>
      <c r="M166" s="224" t="s">
        <v>1</v>
      </c>
      <c r="N166" s="225" t="s">
        <v>41</v>
      </c>
      <c r="O166" s="88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8" t="s">
        <v>142</v>
      </c>
      <c r="AT166" s="228" t="s">
        <v>125</v>
      </c>
      <c r="AU166" s="228" t="s">
        <v>86</v>
      </c>
      <c r="AY166" s="14" t="s">
        <v>122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4" t="s">
        <v>84</v>
      </c>
      <c r="BK166" s="229">
        <f>ROUND(I166*H166,2)</f>
        <v>0</v>
      </c>
      <c r="BL166" s="14" t="s">
        <v>142</v>
      </c>
      <c r="BM166" s="228" t="s">
        <v>325</v>
      </c>
    </row>
    <row r="167" s="2" customFormat="1" ht="21.75" customHeight="1">
      <c r="A167" s="35"/>
      <c r="B167" s="36"/>
      <c r="C167" s="216" t="s">
        <v>326</v>
      </c>
      <c r="D167" s="216" t="s">
        <v>125</v>
      </c>
      <c r="E167" s="217" t="s">
        <v>327</v>
      </c>
      <c r="F167" s="218" t="s">
        <v>328</v>
      </c>
      <c r="G167" s="219" t="s">
        <v>227</v>
      </c>
      <c r="H167" s="220">
        <v>180</v>
      </c>
      <c r="I167" s="221"/>
      <c r="J167" s="222">
        <f>ROUND(I167*H167,2)</f>
        <v>0</v>
      </c>
      <c r="K167" s="223"/>
      <c r="L167" s="41"/>
      <c r="M167" s="224" t="s">
        <v>1</v>
      </c>
      <c r="N167" s="225" t="s">
        <v>41</v>
      </c>
      <c r="O167" s="88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8" t="s">
        <v>142</v>
      </c>
      <c r="AT167" s="228" t="s">
        <v>125</v>
      </c>
      <c r="AU167" s="228" t="s">
        <v>86</v>
      </c>
      <c r="AY167" s="14" t="s">
        <v>122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4" t="s">
        <v>84</v>
      </c>
      <c r="BK167" s="229">
        <f>ROUND(I167*H167,2)</f>
        <v>0</v>
      </c>
      <c r="BL167" s="14" t="s">
        <v>142</v>
      </c>
      <c r="BM167" s="228" t="s">
        <v>329</v>
      </c>
    </row>
    <row r="168" s="2" customFormat="1" ht="24.15" customHeight="1">
      <c r="A168" s="35"/>
      <c r="B168" s="36"/>
      <c r="C168" s="216" t="s">
        <v>330</v>
      </c>
      <c r="D168" s="216" t="s">
        <v>125</v>
      </c>
      <c r="E168" s="217" t="s">
        <v>331</v>
      </c>
      <c r="F168" s="218" t="s">
        <v>332</v>
      </c>
      <c r="G168" s="219" t="s">
        <v>227</v>
      </c>
      <c r="H168" s="220">
        <v>270</v>
      </c>
      <c r="I168" s="221"/>
      <c r="J168" s="222">
        <f>ROUND(I168*H168,2)</f>
        <v>0</v>
      </c>
      <c r="K168" s="223"/>
      <c r="L168" s="41"/>
      <c r="M168" s="224" t="s">
        <v>1</v>
      </c>
      <c r="N168" s="225" t="s">
        <v>41</v>
      </c>
      <c r="O168" s="88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8" t="s">
        <v>142</v>
      </c>
      <c r="AT168" s="228" t="s">
        <v>125</v>
      </c>
      <c r="AU168" s="228" t="s">
        <v>86</v>
      </c>
      <c r="AY168" s="14" t="s">
        <v>122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4" t="s">
        <v>84</v>
      </c>
      <c r="BK168" s="229">
        <f>ROUND(I168*H168,2)</f>
        <v>0</v>
      </c>
      <c r="BL168" s="14" t="s">
        <v>142</v>
      </c>
      <c r="BM168" s="228" t="s">
        <v>333</v>
      </c>
    </row>
    <row r="169" s="2" customFormat="1" ht="49.05" customHeight="1">
      <c r="A169" s="35"/>
      <c r="B169" s="36"/>
      <c r="C169" s="216" t="s">
        <v>334</v>
      </c>
      <c r="D169" s="216" t="s">
        <v>125</v>
      </c>
      <c r="E169" s="217" t="s">
        <v>335</v>
      </c>
      <c r="F169" s="218" t="s">
        <v>336</v>
      </c>
      <c r="G169" s="219" t="s">
        <v>227</v>
      </c>
      <c r="H169" s="220">
        <v>90</v>
      </c>
      <c r="I169" s="221"/>
      <c r="J169" s="222">
        <f>ROUND(I169*H169,2)</f>
        <v>0</v>
      </c>
      <c r="K169" s="223"/>
      <c r="L169" s="41"/>
      <c r="M169" s="224" t="s">
        <v>1</v>
      </c>
      <c r="N169" s="225" t="s">
        <v>41</v>
      </c>
      <c r="O169" s="88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8" t="s">
        <v>142</v>
      </c>
      <c r="AT169" s="228" t="s">
        <v>125</v>
      </c>
      <c r="AU169" s="228" t="s">
        <v>86</v>
      </c>
      <c r="AY169" s="14" t="s">
        <v>122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4" t="s">
        <v>84</v>
      </c>
      <c r="BK169" s="229">
        <f>ROUND(I169*H169,2)</f>
        <v>0</v>
      </c>
      <c r="BL169" s="14" t="s">
        <v>142</v>
      </c>
      <c r="BM169" s="228" t="s">
        <v>337</v>
      </c>
    </row>
    <row r="170" s="2" customFormat="1" ht="24.15" customHeight="1">
      <c r="A170" s="35"/>
      <c r="B170" s="36"/>
      <c r="C170" s="216" t="s">
        <v>338</v>
      </c>
      <c r="D170" s="216" t="s">
        <v>125</v>
      </c>
      <c r="E170" s="217" t="s">
        <v>339</v>
      </c>
      <c r="F170" s="218" t="s">
        <v>340</v>
      </c>
      <c r="G170" s="219" t="s">
        <v>210</v>
      </c>
      <c r="H170" s="220">
        <v>0.0050000000000000001</v>
      </c>
      <c r="I170" s="221"/>
      <c r="J170" s="222">
        <f>ROUND(I170*H170,2)</f>
        <v>0</v>
      </c>
      <c r="K170" s="223"/>
      <c r="L170" s="41"/>
      <c r="M170" s="224" t="s">
        <v>1</v>
      </c>
      <c r="N170" s="225" t="s">
        <v>41</v>
      </c>
      <c r="O170" s="88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8" t="s">
        <v>142</v>
      </c>
      <c r="AT170" s="228" t="s">
        <v>125</v>
      </c>
      <c r="AU170" s="228" t="s">
        <v>86</v>
      </c>
      <c r="AY170" s="14" t="s">
        <v>122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4" t="s">
        <v>84</v>
      </c>
      <c r="BK170" s="229">
        <f>ROUND(I170*H170,2)</f>
        <v>0</v>
      </c>
      <c r="BL170" s="14" t="s">
        <v>142</v>
      </c>
      <c r="BM170" s="228" t="s">
        <v>341</v>
      </c>
    </row>
    <row r="171" s="2" customFormat="1" ht="16.5" customHeight="1">
      <c r="A171" s="35"/>
      <c r="B171" s="36"/>
      <c r="C171" s="235" t="s">
        <v>342</v>
      </c>
      <c r="D171" s="235" t="s">
        <v>215</v>
      </c>
      <c r="E171" s="236" t="s">
        <v>343</v>
      </c>
      <c r="F171" s="237" t="s">
        <v>344</v>
      </c>
      <c r="G171" s="238" t="s">
        <v>316</v>
      </c>
      <c r="H171" s="239">
        <v>4.9500000000000002</v>
      </c>
      <c r="I171" s="240"/>
      <c r="J171" s="241">
        <f>ROUND(I171*H171,2)</f>
        <v>0</v>
      </c>
      <c r="K171" s="242"/>
      <c r="L171" s="243"/>
      <c r="M171" s="244" t="s">
        <v>1</v>
      </c>
      <c r="N171" s="245" t="s">
        <v>41</v>
      </c>
      <c r="O171" s="88"/>
      <c r="P171" s="226">
        <f>O171*H171</f>
        <v>0</v>
      </c>
      <c r="Q171" s="226">
        <v>0.001</v>
      </c>
      <c r="R171" s="226">
        <f>Q171*H171</f>
        <v>0.0049500000000000004</v>
      </c>
      <c r="S171" s="226">
        <v>0</v>
      </c>
      <c r="T171" s="22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8" t="s">
        <v>159</v>
      </c>
      <c r="AT171" s="228" t="s">
        <v>215</v>
      </c>
      <c r="AU171" s="228" t="s">
        <v>86</v>
      </c>
      <c r="AY171" s="14" t="s">
        <v>122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4" t="s">
        <v>84</v>
      </c>
      <c r="BK171" s="229">
        <f>ROUND(I171*H171,2)</f>
        <v>0</v>
      </c>
      <c r="BL171" s="14" t="s">
        <v>142</v>
      </c>
      <c r="BM171" s="228" t="s">
        <v>345</v>
      </c>
    </row>
    <row r="172" s="2" customFormat="1" ht="24.15" customHeight="1">
      <c r="A172" s="35"/>
      <c r="B172" s="36"/>
      <c r="C172" s="216" t="s">
        <v>346</v>
      </c>
      <c r="D172" s="216" t="s">
        <v>125</v>
      </c>
      <c r="E172" s="217" t="s">
        <v>347</v>
      </c>
      <c r="F172" s="218" t="s">
        <v>348</v>
      </c>
      <c r="G172" s="219" t="s">
        <v>227</v>
      </c>
      <c r="H172" s="220">
        <v>540</v>
      </c>
      <c r="I172" s="221"/>
      <c r="J172" s="222">
        <f>ROUND(I172*H172,2)</f>
        <v>0</v>
      </c>
      <c r="K172" s="223"/>
      <c r="L172" s="41"/>
      <c r="M172" s="224" t="s">
        <v>1</v>
      </c>
      <c r="N172" s="225" t="s">
        <v>41</v>
      </c>
      <c r="O172" s="88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8" t="s">
        <v>142</v>
      </c>
      <c r="AT172" s="228" t="s">
        <v>125</v>
      </c>
      <c r="AU172" s="228" t="s">
        <v>86</v>
      </c>
      <c r="AY172" s="14" t="s">
        <v>122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4" t="s">
        <v>84</v>
      </c>
      <c r="BK172" s="229">
        <f>ROUND(I172*H172,2)</f>
        <v>0</v>
      </c>
      <c r="BL172" s="14" t="s">
        <v>142</v>
      </c>
      <c r="BM172" s="228" t="s">
        <v>349</v>
      </c>
    </row>
    <row r="173" s="2" customFormat="1" ht="21.75" customHeight="1">
      <c r="A173" s="35"/>
      <c r="B173" s="36"/>
      <c r="C173" s="216" t="s">
        <v>350</v>
      </c>
      <c r="D173" s="216" t="s">
        <v>125</v>
      </c>
      <c r="E173" s="217" t="s">
        <v>351</v>
      </c>
      <c r="F173" s="218" t="s">
        <v>352</v>
      </c>
      <c r="G173" s="219" t="s">
        <v>227</v>
      </c>
      <c r="H173" s="220">
        <v>180</v>
      </c>
      <c r="I173" s="221"/>
      <c r="J173" s="222">
        <f>ROUND(I173*H173,2)</f>
        <v>0</v>
      </c>
      <c r="K173" s="223"/>
      <c r="L173" s="41"/>
      <c r="M173" s="224" t="s">
        <v>1</v>
      </c>
      <c r="N173" s="225" t="s">
        <v>41</v>
      </c>
      <c r="O173" s="88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8" t="s">
        <v>142</v>
      </c>
      <c r="AT173" s="228" t="s">
        <v>125</v>
      </c>
      <c r="AU173" s="228" t="s">
        <v>86</v>
      </c>
      <c r="AY173" s="14" t="s">
        <v>122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4" t="s">
        <v>84</v>
      </c>
      <c r="BK173" s="229">
        <f>ROUND(I173*H173,2)</f>
        <v>0</v>
      </c>
      <c r="BL173" s="14" t="s">
        <v>142</v>
      </c>
      <c r="BM173" s="228" t="s">
        <v>353</v>
      </c>
    </row>
    <row r="174" s="2" customFormat="1" ht="21.75" customHeight="1">
      <c r="A174" s="35"/>
      <c r="B174" s="36"/>
      <c r="C174" s="216" t="s">
        <v>354</v>
      </c>
      <c r="D174" s="216" t="s">
        <v>125</v>
      </c>
      <c r="E174" s="217" t="s">
        <v>355</v>
      </c>
      <c r="F174" s="218" t="s">
        <v>356</v>
      </c>
      <c r="G174" s="219" t="s">
        <v>197</v>
      </c>
      <c r="H174" s="220">
        <v>2.7000000000000002</v>
      </c>
      <c r="I174" s="221"/>
      <c r="J174" s="222">
        <f>ROUND(I174*H174,2)</f>
        <v>0</v>
      </c>
      <c r="K174" s="223"/>
      <c r="L174" s="41"/>
      <c r="M174" s="224" t="s">
        <v>1</v>
      </c>
      <c r="N174" s="225" t="s">
        <v>41</v>
      </c>
      <c r="O174" s="88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8" t="s">
        <v>142</v>
      </c>
      <c r="AT174" s="228" t="s">
        <v>125</v>
      </c>
      <c r="AU174" s="228" t="s">
        <v>86</v>
      </c>
      <c r="AY174" s="14" t="s">
        <v>122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4" t="s">
        <v>84</v>
      </c>
      <c r="BK174" s="229">
        <f>ROUND(I174*H174,2)</f>
        <v>0</v>
      </c>
      <c r="BL174" s="14" t="s">
        <v>142</v>
      </c>
      <c r="BM174" s="228" t="s">
        <v>357</v>
      </c>
    </row>
    <row r="175" s="12" customFormat="1" ht="22.8" customHeight="1">
      <c r="A175" s="12"/>
      <c r="B175" s="200"/>
      <c r="C175" s="201"/>
      <c r="D175" s="202" t="s">
        <v>75</v>
      </c>
      <c r="E175" s="214" t="s">
        <v>86</v>
      </c>
      <c r="F175" s="214" t="s">
        <v>358</v>
      </c>
      <c r="G175" s="201"/>
      <c r="H175" s="201"/>
      <c r="I175" s="204"/>
      <c r="J175" s="215">
        <f>BK175</f>
        <v>0</v>
      </c>
      <c r="K175" s="201"/>
      <c r="L175" s="206"/>
      <c r="M175" s="207"/>
      <c r="N175" s="208"/>
      <c r="O175" s="208"/>
      <c r="P175" s="209">
        <f>P176</f>
        <v>0</v>
      </c>
      <c r="Q175" s="208"/>
      <c r="R175" s="209">
        <f>R176</f>
        <v>0</v>
      </c>
      <c r="S175" s="208"/>
      <c r="T175" s="210">
        <f>T176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1" t="s">
        <v>84</v>
      </c>
      <c r="AT175" s="212" t="s">
        <v>75</v>
      </c>
      <c r="AU175" s="212" t="s">
        <v>84</v>
      </c>
      <c r="AY175" s="211" t="s">
        <v>122</v>
      </c>
      <c r="BK175" s="213">
        <f>BK176</f>
        <v>0</v>
      </c>
    </row>
    <row r="176" s="2" customFormat="1" ht="24.15" customHeight="1">
      <c r="A176" s="35"/>
      <c r="B176" s="36"/>
      <c r="C176" s="216" t="s">
        <v>359</v>
      </c>
      <c r="D176" s="216" t="s">
        <v>125</v>
      </c>
      <c r="E176" s="217" t="s">
        <v>360</v>
      </c>
      <c r="F176" s="218" t="s">
        <v>361</v>
      </c>
      <c r="G176" s="219" t="s">
        <v>197</v>
      </c>
      <c r="H176" s="220">
        <v>0.47999999999999998</v>
      </c>
      <c r="I176" s="221"/>
      <c r="J176" s="222">
        <f>ROUND(I176*H176,2)</f>
        <v>0</v>
      </c>
      <c r="K176" s="223"/>
      <c r="L176" s="41"/>
      <c r="M176" s="224" t="s">
        <v>1</v>
      </c>
      <c r="N176" s="225" t="s">
        <v>41</v>
      </c>
      <c r="O176" s="88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8" t="s">
        <v>142</v>
      </c>
      <c r="AT176" s="228" t="s">
        <v>125</v>
      </c>
      <c r="AU176" s="228" t="s">
        <v>86</v>
      </c>
      <c r="AY176" s="14" t="s">
        <v>122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4" t="s">
        <v>84</v>
      </c>
      <c r="BK176" s="229">
        <f>ROUND(I176*H176,2)</f>
        <v>0</v>
      </c>
      <c r="BL176" s="14" t="s">
        <v>142</v>
      </c>
      <c r="BM176" s="228" t="s">
        <v>362</v>
      </c>
    </row>
    <row r="177" s="12" customFormat="1" ht="22.8" customHeight="1">
      <c r="A177" s="12"/>
      <c r="B177" s="200"/>
      <c r="C177" s="201"/>
      <c r="D177" s="202" t="s">
        <v>75</v>
      </c>
      <c r="E177" s="214" t="s">
        <v>7</v>
      </c>
      <c r="F177" s="214" t="s">
        <v>363</v>
      </c>
      <c r="G177" s="201"/>
      <c r="H177" s="201"/>
      <c r="I177" s="204"/>
      <c r="J177" s="215">
        <f>BK177</f>
        <v>0</v>
      </c>
      <c r="K177" s="201"/>
      <c r="L177" s="206"/>
      <c r="M177" s="207"/>
      <c r="N177" s="208"/>
      <c r="O177" s="208"/>
      <c r="P177" s="209">
        <f>SUM(P178:P180)</f>
        <v>0</v>
      </c>
      <c r="Q177" s="208"/>
      <c r="R177" s="209">
        <f>SUM(R178:R180)</f>
        <v>30.775378519999997</v>
      </c>
      <c r="S177" s="208"/>
      <c r="T177" s="210">
        <f>SUM(T178:T180)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1" t="s">
        <v>84</v>
      </c>
      <c r="AT177" s="212" t="s">
        <v>75</v>
      </c>
      <c r="AU177" s="212" t="s">
        <v>84</v>
      </c>
      <c r="AY177" s="211" t="s">
        <v>122</v>
      </c>
      <c r="BK177" s="213">
        <f>SUM(BK178:BK180)</f>
        <v>0</v>
      </c>
    </row>
    <row r="178" s="2" customFormat="1" ht="44.25" customHeight="1">
      <c r="A178" s="35"/>
      <c r="B178" s="36"/>
      <c r="C178" s="216" t="s">
        <v>364</v>
      </c>
      <c r="D178" s="216" t="s">
        <v>125</v>
      </c>
      <c r="E178" s="217" t="s">
        <v>365</v>
      </c>
      <c r="F178" s="218" t="s">
        <v>366</v>
      </c>
      <c r="G178" s="219" t="s">
        <v>227</v>
      </c>
      <c r="H178" s="220">
        <v>444.16000000000002</v>
      </c>
      <c r="I178" s="221"/>
      <c r="J178" s="222">
        <f>ROUND(I178*H178,2)</f>
        <v>0</v>
      </c>
      <c r="K178" s="223"/>
      <c r="L178" s="41"/>
      <c r="M178" s="224" t="s">
        <v>1</v>
      </c>
      <c r="N178" s="225" t="s">
        <v>41</v>
      </c>
      <c r="O178" s="88"/>
      <c r="P178" s="226">
        <f>O178*H178</f>
        <v>0</v>
      </c>
      <c r="Q178" s="226">
        <v>0.00013999999999999999</v>
      </c>
      <c r="R178" s="226">
        <f>Q178*H178</f>
        <v>0.062182399999999999</v>
      </c>
      <c r="S178" s="226">
        <v>0</v>
      </c>
      <c r="T178" s="22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8" t="s">
        <v>142</v>
      </c>
      <c r="AT178" s="228" t="s">
        <v>125</v>
      </c>
      <c r="AU178" s="228" t="s">
        <v>86</v>
      </c>
      <c r="AY178" s="14" t="s">
        <v>122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4" t="s">
        <v>84</v>
      </c>
      <c r="BK178" s="229">
        <f>ROUND(I178*H178,2)</f>
        <v>0</v>
      </c>
      <c r="BL178" s="14" t="s">
        <v>142</v>
      </c>
      <c r="BM178" s="228" t="s">
        <v>367</v>
      </c>
    </row>
    <row r="179" s="2" customFormat="1" ht="16.5" customHeight="1">
      <c r="A179" s="35"/>
      <c r="B179" s="36"/>
      <c r="C179" s="235" t="s">
        <v>368</v>
      </c>
      <c r="D179" s="235" t="s">
        <v>215</v>
      </c>
      <c r="E179" s="236" t="s">
        <v>369</v>
      </c>
      <c r="F179" s="237" t="s">
        <v>370</v>
      </c>
      <c r="G179" s="238" t="s">
        <v>227</v>
      </c>
      <c r="H179" s="239">
        <v>466.368</v>
      </c>
      <c r="I179" s="240"/>
      <c r="J179" s="241">
        <f>ROUND(I179*H179,2)</f>
        <v>0</v>
      </c>
      <c r="K179" s="242"/>
      <c r="L179" s="243"/>
      <c r="M179" s="244" t="s">
        <v>1</v>
      </c>
      <c r="N179" s="245" t="s">
        <v>41</v>
      </c>
      <c r="O179" s="88"/>
      <c r="P179" s="226">
        <f>O179*H179</f>
        <v>0</v>
      </c>
      <c r="Q179" s="226">
        <v>0.00040000000000000002</v>
      </c>
      <c r="R179" s="226">
        <f>Q179*H179</f>
        <v>0.1865472</v>
      </c>
      <c r="S179" s="226">
        <v>0</v>
      </c>
      <c r="T179" s="22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8" t="s">
        <v>159</v>
      </c>
      <c r="AT179" s="228" t="s">
        <v>215</v>
      </c>
      <c r="AU179" s="228" t="s">
        <v>86</v>
      </c>
      <c r="AY179" s="14" t="s">
        <v>122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4" t="s">
        <v>84</v>
      </c>
      <c r="BK179" s="229">
        <f>ROUND(I179*H179,2)</f>
        <v>0</v>
      </c>
      <c r="BL179" s="14" t="s">
        <v>142</v>
      </c>
      <c r="BM179" s="228" t="s">
        <v>371</v>
      </c>
    </row>
    <row r="180" s="2" customFormat="1" ht="24.15" customHeight="1">
      <c r="A180" s="35"/>
      <c r="B180" s="36"/>
      <c r="C180" s="216" t="s">
        <v>372</v>
      </c>
      <c r="D180" s="216" t="s">
        <v>125</v>
      </c>
      <c r="E180" s="217" t="s">
        <v>373</v>
      </c>
      <c r="F180" s="218" t="s">
        <v>374</v>
      </c>
      <c r="G180" s="219" t="s">
        <v>197</v>
      </c>
      <c r="H180" s="220">
        <v>12.548</v>
      </c>
      <c r="I180" s="221"/>
      <c r="J180" s="222">
        <f>ROUND(I180*H180,2)</f>
        <v>0</v>
      </c>
      <c r="K180" s="223"/>
      <c r="L180" s="41"/>
      <c r="M180" s="224" t="s">
        <v>1</v>
      </c>
      <c r="N180" s="225" t="s">
        <v>41</v>
      </c>
      <c r="O180" s="88"/>
      <c r="P180" s="226">
        <f>O180*H180</f>
        <v>0</v>
      </c>
      <c r="Q180" s="226">
        <v>2.4327899999999998</v>
      </c>
      <c r="R180" s="226">
        <f>Q180*H180</f>
        <v>30.526648919999996</v>
      </c>
      <c r="S180" s="226">
        <v>0</v>
      </c>
      <c r="T180" s="22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8" t="s">
        <v>142</v>
      </c>
      <c r="AT180" s="228" t="s">
        <v>125</v>
      </c>
      <c r="AU180" s="228" t="s">
        <v>86</v>
      </c>
      <c r="AY180" s="14" t="s">
        <v>122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4" t="s">
        <v>84</v>
      </c>
      <c r="BK180" s="229">
        <f>ROUND(I180*H180,2)</f>
        <v>0</v>
      </c>
      <c r="BL180" s="14" t="s">
        <v>142</v>
      </c>
      <c r="BM180" s="228" t="s">
        <v>375</v>
      </c>
    </row>
    <row r="181" s="12" customFormat="1" ht="22.8" customHeight="1">
      <c r="A181" s="12"/>
      <c r="B181" s="200"/>
      <c r="C181" s="201"/>
      <c r="D181" s="202" t="s">
        <v>75</v>
      </c>
      <c r="E181" s="214" t="s">
        <v>142</v>
      </c>
      <c r="F181" s="214" t="s">
        <v>376</v>
      </c>
      <c r="G181" s="201"/>
      <c r="H181" s="201"/>
      <c r="I181" s="204"/>
      <c r="J181" s="215">
        <f>BK181</f>
        <v>0</v>
      </c>
      <c r="K181" s="201"/>
      <c r="L181" s="206"/>
      <c r="M181" s="207"/>
      <c r="N181" s="208"/>
      <c r="O181" s="208"/>
      <c r="P181" s="209">
        <f>SUM(P182:P184)</f>
        <v>0</v>
      </c>
      <c r="Q181" s="208"/>
      <c r="R181" s="209">
        <f>SUM(R182:R184)</f>
        <v>1.1077600000000001</v>
      </c>
      <c r="S181" s="208"/>
      <c r="T181" s="210">
        <f>SUM(T182:T184)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1" t="s">
        <v>84</v>
      </c>
      <c r="AT181" s="212" t="s">
        <v>75</v>
      </c>
      <c r="AU181" s="212" t="s">
        <v>84</v>
      </c>
      <c r="AY181" s="211" t="s">
        <v>122</v>
      </c>
      <c r="BK181" s="213">
        <f>SUM(BK182:BK184)</f>
        <v>0</v>
      </c>
    </row>
    <row r="182" s="2" customFormat="1" ht="33" customHeight="1">
      <c r="A182" s="35"/>
      <c r="B182" s="36"/>
      <c r="C182" s="216" t="s">
        <v>377</v>
      </c>
      <c r="D182" s="216" t="s">
        <v>125</v>
      </c>
      <c r="E182" s="217" t="s">
        <v>378</v>
      </c>
      <c r="F182" s="218" t="s">
        <v>379</v>
      </c>
      <c r="G182" s="219" t="s">
        <v>197</v>
      </c>
      <c r="H182" s="220">
        <v>1.2</v>
      </c>
      <c r="I182" s="221"/>
      <c r="J182" s="222">
        <f>ROUND(I182*H182,2)</f>
        <v>0</v>
      </c>
      <c r="K182" s="223"/>
      <c r="L182" s="41"/>
      <c r="M182" s="224" t="s">
        <v>1</v>
      </c>
      <c r="N182" s="225" t="s">
        <v>41</v>
      </c>
      <c r="O182" s="88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8" t="s">
        <v>142</v>
      </c>
      <c r="AT182" s="228" t="s">
        <v>125</v>
      </c>
      <c r="AU182" s="228" t="s">
        <v>86</v>
      </c>
      <c r="AY182" s="14" t="s">
        <v>122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4" t="s">
        <v>84</v>
      </c>
      <c r="BK182" s="229">
        <f>ROUND(I182*H182,2)</f>
        <v>0</v>
      </c>
      <c r="BL182" s="14" t="s">
        <v>142</v>
      </c>
      <c r="BM182" s="228" t="s">
        <v>380</v>
      </c>
    </row>
    <row r="183" s="2" customFormat="1" ht="24.15" customHeight="1">
      <c r="A183" s="35"/>
      <c r="B183" s="36"/>
      <c r="C183" s="216" t="s">
        <v>381</v>
      </c>
      <c r="D183" s="216" t="s">
        <v>125</v>
      </c>
      <c r="E183" s="217" t="s">
        <v>382</v>
      </c>
      <c r="F183" s="218" t="s">
        <v>383</v>
      </c>
      <c r="G183" s="219" t="s">
        <v>384</v>
      </c>
      <c r="H183" s="220">
        <v>4</v>
      </c>
      <c r="I183" s="221"/>
      <c r="J183" s="222">
        <f>ROUND(I183*H183,2)</f>
        <v>0</v>
      </c>
      <c r="K183" s="223"/>
      <c r="L183" s="41"/>
      <c r="M183" s="224" t="s">
        <v>1</v>
      </c>
      <c r="N183" s="225" t="s">
        <v>41</v>
      </c>
      <c r="O183" s="88"/>
      <c r="P183" s="226">
        <f>O183*H183</f>
        <v>0</v>
      </c>
      <c r="Q183" s="226">
        <v>0.22394</v>
      </c>
      <c r="R183" s="226">
        <f>Q183*H183</f>
        <v>0.89576</v>
      </c>
      <c r="S183" s="226">
        <v>0</v>
      </c>
      <c r="T183" s="22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8" t="s">
        <v>142</v>
      </c>
      <c r="AT183" s="228" t="s">
        <v>125</v>
      </c>
      <c r="AU183" s="228" t="s">
        <v>86</v>
      </c>
      <c r="AY183" s="14" t="s">
        <v>122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4" t="s">
        <v>84</v>
      </c>
      <c r="BK183" s="229">
        <f>ROUND(I183*H183,2)</f>
        <v>0</v>
      </c>
      <c r="BL183" s="14" t="s">
        <v>142</v>
      </c>
      <c r="BM183" s="228" t="s">
        <v>385</v>
      </c>
    </row>
    <row r="184" s="2" customFormat="1" ht="24.15" customHeight="1">
      <c r="A184" s="35"/>
      <c r="B184" s="36"/>
      <c r="C184" s="235" t="s">
        <v>386</v>
      </c>
      <c r="D184" s="235" t="s">
        <v>215</v>
      </c>
      <c r="E184" s="236" t="s">
        <v>387</v>
      </c>
      <c r="F184" s="237" t="s">
        <v>388</v>
      </c>
      <c r="G184" s="238" t="s">
        <v>384</v>
      </c>
      <c r="H184" s="239">
        <v>4</v>
      </c>
      <c r="I184" s="240"/>
      <c r="J184" s="241">
        <f>ROUND(I184*H184,2)</f>
        <v>0</v>
      </c>
      <c r="K184" s="242"/>
      <c r="L184" s="243"/>
      <c r="M184" s="244" t="s">
        <v>1</v>
      </c>
      <c r="N184" s="245" t="s">
        <v>41</v>
      </c>
      <c r="O184" s="88"/>
      <c r="P184" s="226">
        <f>O184*H184</f>
        <v>0</v>
      </c>
      <c r="Q184" s="226">
        <v>0.052999999999999998</v>
      </c>
      <c r="R184" s="226">
        <f>Q184*H184</f>
        <v>0.21199999999999999</v>
      </c>
      <c r="S184" s="226">
        <v>0</v>
      </c>
      <c r="T184" s="22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8" t="s">
        <v>159</v>
      </c>
      <c r="AT184" s="228" t="s">
        <v>215</v>
      </c>
      <c r="AU184" s="228" t="s">
        <v>86</v>
      </c>
      <c r="AY184" s="14" t="s">
        <v>122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4" t="s">
        <v>84</v>
      </c>
      <c r="BK184" s="229">
        <f>ROUND(I184*H184,2)</f>
        <v>0</v>
      </c>
      <c r="BL184" s="14" t="s">
        <v>142</v>
      </c>
      <c r="BM184" s="228" t="s">
        <v>389</v>
      </c>
    </row>
    <row r="185" s="12" customFormat="1" ht="22.8" customHeight="1">
      <c r="A185" s="12"/>
      <c r="B185" s="200"/>
      <c r="C185" s="201"/>
      <c r="D185" s="202" t="s">
        <v>75</v>
      </c>
      <c r="E185" s="214" t="s">
        <v>121</v>
      </c>
      <c r="F185" s="214" t="s">
        <v>390</v>
      </c>
      <c r="G185" s="201"/>
      <c r="H185" s="201"/>
      <c r="I185" s="204"/>
      <c r="J185" s="215">
        <f>BK185</f>
        <v>0</v>
      </c>
      <c r="K185" s="201"/>
      <c r="L185" s="206"/>
      <c r="M185" s="207"/>
      <c r="N185" s="208"/>
      <c r="O185" s="208"/>
      <c r="P185" s="209">
        <f>SUM(P186:P204)</f>
        <v>0</v>
      </c>
      <c r="Q185" s="208"/>
      <c r="R185" s="209">
        <f>SUM(R186:R204)</f>
        <v>74.42313</v>
      </c>
      <c r="S185" s="208"/>
      <c r="T185" s="210">
        <f>SUM(T186:T204)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1" t="s">
        <v>84</v>
      </c>
      <c r="AT185" s="212" t="s">
        <v>75</v>
      </c>
      <c r="AU185" s="212" t="s">
        <v>84</v>
      </c>
      <c r="AY185" s="211" t="s">
        <v>122</v>
      </c>
      <c r="BK185" s="213">
        <f>SUM(BK186:BK204)</f>
        <v>0</v>
      </c>
    </row>
    <row r="186" s="2" customFormat="1" ht="24.15" customHeight="1">
      <c r="A186" s="35"/>
      <c r="B186" s="36"/>
      <c r="C186" s="216" t="s">
        <v>391</v>
      </c>
      <c r="D186" s="216" t="s">
        <v>125</v>
      </c>
      <c r="E186" s="217" t="s">
        <v>392</v>
      </c>
      <c r="F186" s="218" t="s">
        <v>393</v>
      </c>
      <c r="G186" s="219" t="s">
        <v>227</v>
      </c>
      <c r="H186" s="220">
        <v>230</v>
      </c>
      <c r="I186" s="221"/>
      <c r="J186" s="222">
        <f>ROUND(I186*H186,2)</f>
        <v>0</v>
      </c>
      <c r="K186" s="223"/>
      <c r="L186" s="41"/>
      <c r="M186" s="224" t="s">
        <v>1</v>
      </c>
      <c r="N186" s="225" t="s">
        <v>41</v>
      </c>
      <c r="O186" s="88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8" t="s">
        <v>142</v>
      </c>
      <c r="AT186" s="228" t="s">
        <v>125</v>
      </c>
      <c r="AU186" s="228" t="s">
        <v>86</v>
      </c>
      <c r="AY186" s="14" t="s">
        <v>122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4" t="s">
        <v>84</v>
      </c>
      <c r="BK186" s="229">
        <f>ROUND(I186*H186,2)</f>
        <v>0</v>
      </c>
      <c r="BL186" s="14" t="s">
        <v>142</v>
      </c>
      <c r="BM186" s="228" t="s">
        <v>394</v>
      </c>
    </row>
    <row r="187" s="2" customFormat="1" ht="24.15" customHeight="1">
      <c r="A187" s="35"/>
      <c r="B187" s="36"/>
      <c r="C187" s="216" t="s">
        <v>395</v>
      </c>
      <c r="D187" s="216" t="s">
        <v>125</v>
      </c>
      <c r="E187" s="217" t="s">
        <v>396</v>
      </c>
      <c r="F187" s="218" t="s">
        <v>397</v>
      </c>
      <c r="G187" s="219" t="s">
        <v>227</v>
      </c>
      <c r="H187" s="220">
        <v>337.66000000000003</v>
      </c>
      <c r="I187" s="221"/>
      <c r="J187" s="222">
        <f>ROUND(I187*H187,2)</f>
        <v>0</v>
      </c>
      <c r="K187" s="223"/>
      <c r="L187" s="41"/>
      <c r="M187" s="224" t="s">
        <v>1</v>
      </c>
      <c r="N187" s="225" t="s">
        <v>41</v>
      </c>
      <c r="O187" s="88"/>
      <c r="P187" s="226">
        <f>O187*H187</f>
        <v>0</v>
      </c>
      <c r="Q187" s="226">
        <v>0</v>
      </c>
      <c r="R187" s="226">
        <f>Q187*H187</f>
        <v>0</v>
      </c>
      <c r="S187" s="226">
        <v>0</v>
      </c>
      <c r="T187" s="22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8" t="s">
        <v>142</v>
      </c>
      <c r="AT187" s="228" t="s">
        <v>125</v>
      </c>
      <c r="AU187" s="228" t="s">
        <v>86</v>
      </c>
      <c r="AY187" s="14" t="s">
        <v>122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4" t="s">
        <v>84</v>
      </c>
      <c r="BK187" s="229">
        <f>ROUND(I187*H187,2)</f>
        <v>0</v>
      </c>
      <c r="BL187" s="14" t="s">
        <v>142</v>
      </c>
      <c r="BM187" s="228" t="s">
        <v>398</v>
      </c>
    </row>
    <row r="188" s="2" customFormat="1" ht="33" customHeight="1">
      <c r="A188" s="35"/>
      <c r="B188" s="36"/>
      <c r="C188" s="216" t="s">
        <v>399</v>
      </c>
      <c r="D188" s="216" t="s">
        <v>125</v>
      </c>
      <c r="E188" s="217" t="s">
        <v>400</v>
      </c>
      <c r="F188" s="218" t="s">
        <v>401</v>
      </c>
      <c r="G188" s="219" t="s">
        <v>227</v>
      </c>
      <c r="H188" s="220">
        <v>57.75</v>
      </c>
      <c r="I188" s="221"/>
      <c r="J188" s="222">
        <f>ROUND(I188*H188,2)</f>
        <v>0</v>
      </c>
      <c r="K188" s="223"/>
      <c r="L188" s="41"/>
      <c r="M188" s="224" t="s">
        <v>1</v>
      </c>
      <c r="N188" s="225" t="s">
        <v>41</v>
      </c>
      <c r="O188" s="88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8" t="s">
        <v>142</v>
      </c>
      <c r="AT188" s="228" t="s">
        <v>125</v>
      </c>
      <c r="AU188" s="228" t="s">
        <v>86</v>
      </c>
      <c r="AY188" s="14" t="s">
        <v>122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4" t="s">
        <v>84</v>
      </c>
      <c r="BK188" s="229">
        <f>ROUND(I188*H188,2)</f>
        <v>0</v>
      </c>
      <c r="BL188" s="14" t="s">
        <v>142</v>
      </c>
      <c r="BM188" s="228" t="s">
        <v>402</v>
      </c>
    </row>
    <row r="189" s="2" customFormat="1" ht="37.8" customHeight="1">
      <c r="A189" s="35"/>
      <c r="B189" s="36"/>
      <c r="C189" s="216" t="s">
        <v>403</v>
      </c>
      <c r="D189" s="216" t="s">
        <v>125</v>
      </c>
      <c r="E189" s="217" t="s">
        <v>404</v>
      </c>
      <c r="F189" s="218" t="s">
        <v>405</v>
      </c>
      <c r="G189" s="219" t="s">
        <v>227</v>
      </c>
      <c r="H189" s="220">
        <v>107.66</v>
      </c>
      <c r="I189" s="221"/>
      <c r="J189" s="222">
        <f>ROUND(I189*H189,2)</f>
        <v>0</v>
      </c>
      <c r="K189" s="223"/>
      <c r="L189" s="41"/>
      <c r="M189" s="224" t="s">
        <v>1</v>
      </c>
      <c r="N189" s="225" t="s">
        <v>41</v>
      </c>
      <c r="O189" s="88"/>
      <c r="P189" s="226">
        <f>O189*H189</f>
        <v>0</v>
      </c>
      <c r="Q189" s="226">
        <v>0</v>
      </c>
      <c r="R189" s="226">
        <f>Q189*H189</f>
        <v>0</v>
      </c>
      <c r="S189" s="226">
        <v>0</v>
      </c>
      <c r="T189" s="22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8" t="s">
        <v>142</v>
      </c>
      <c r="AT189" s="228" t="s">
        <v>125</v>
      </c>
      <c r="AU189" s="228" t="s">
        <v>86</v>
      </c>
      <c r="AY189" s="14" t="s">
        <v>122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4" t="s">
        <v>84</v>
      </c>
      <c r="BK189" s="229">
        <f>ROUND(I189*H189,2)</f>
        <v>0</v>
      </c>
      <c r="BL189" s="14" t="s">
        <v>142</v>
      </c>
      <c r="BM189" s="228" t="s">
        <v>406</v>
      </c>
    </row>
    <row r="190" s="2" customFormat="1" ht="37.8" customHeight="1">
      <c r="A190" s="35"/>
      <c r="B190" s="36"/>
      <c r="C190" s="216" t="s">
        <v>407</v>
      </c>
      <c r="D190" s="216" t="s">
        <v>125</v>
      </c>
      <c r="E190" s="217" t="s">
        <v>408</v>
      </c>
      <c r="F190" s="218" t="s">
        <v>409</v>
      </c>
      <c r="G190" s="219" t="s">
        <v>227</v>
      </c>
      <c r="H190" s="220">
        <v>16</v>
      </c>
      <c r="I190" s="221"/>
      <c r="J190" s="222">
        <f>ROUND(I190*H190,2)</f>
        <v>0</v>
      </c>
      <c r="K190" s="223"/>
      <c r="L190" s="41"/>
      <c r="M190" s="224" t="s">
        <v>1</v>
      </c>
      <c r="N190" s="225" t="s">
        <v>41</v>
      </c>
      <c r="O190" s="88"/>
      <c r="P190" s="226">
        <f>O190*H190</f>
        <v>0</v>
      </c>
      <c r="Q190" s="226">
        <v>0.34499999999999997</v>
      </c>
      <c r="R190" s="226">
        <f>Q190*H190</f>
        <v>5.5199999999999996</v>
      </c>
      <c r="S190" s="226">
        <v>0</v>
      </c>
      <c r="T190" s="22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8" t="s">
        <v>142</v>
      </c>
      <c r="AT190" s="228" t="s">
        <v>125</v>
      </c>
      <c r="AU190" s="228" t="s">
        <v>86</v>
      </c>
      <c r="AY190" s="14" t="s">
        <v>122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4" t="s">
        <v>84</v>
      </c>
      <c r="BK190" s="229">
        <f>ROUND(I190*H190,2)</f>
        <v>0</v>
      </c>
      <c r="BL190" s="14" t="s">
        <v>142</v>
      </c>
      <c r="BM190" s="228" t="s">
        <v>410</v>
      </c>
    </row>
    <row r="191" s="2" customFormat="1" ht="44.25" customHeight="1">
      <c r="A191" s="35"/>
      <c r="B191" s="36"/>
      <c r="C191" s="216" t="s">
        <v>411</v>
      </c>
      <c r="D191" s="216" t="s">
        <v>125</v>
      </c>
      <c r="E191" s="217" t="s">
        <v>412</v>
      </c>
      <c r="F191" s="218" t="s">
        <v>413</v>
      </c>
      <c r="G191" s="219" t="s">
        <v>227</v>
      </c>
      <c r="H191" s="220">
        <v>8</v>
      </c>
      <c r="I191" s="221"/>
      <c r="J191" s="222">
        <f>ROUND(I191*H191,2)</f>
        <v>0</v>
      </c>
      <c r="K191" s="223"/>
      <c r="L191" s="41"/>
      <c r="M191" s="224" t="s">
        <v>1</v>
      </c>
      <c r="N191" s="225" t="s">
        <v>41</v>
      </c>
      <c r="O191" s="88"/>
      <c r="P191" s="226">
        <f>O191*H191</f>
        <v>0</v>
      </c>
      <c r="Q191" s="226">
        <v>0.26375999999999999</v>
      </c>
      <c r="R191" s="226">
        <f>Q191*H191</f>
        <v>2.11008</v>
      </c>
      <c r="S191" s="226">
        <v>0</v>
      </c>
      <c r="T191" s="22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8" t="s">
        <v>142</v>
      </c>
      <c r="AT191" s="228" t="s">
        <v>125</v>
      </c>
      <c r="AU191" s="228" t="s">
        <v>86</v>
      </c>
      <c r="AY191" s="14" t="s">
        <v>122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4" t="s">
        <v>84</v>
      </c>
      <c r="BK191" s="229">
        <f>ROUND(I191*H191,2)</f>
        <v>0</v>
      </c>
      <c r="BL191" s="14" t="s">
        <v>142</v>
      </c>
      <c r="BM191" s="228" t="s">
        <v>414</v>
      </c>
    </row>
    <row r="192" s="2" customFormat="1" ht="37.8" customHeight="1">
      <c r="A192" s="35"/>
      <c r="B192" s="36"/>
      <c r="C192" s="216" t="s">
        <v>415</v>
      </c>
      <c r="D192" s="216" t="s">
        <v>125</v>
      </c>
      <c r="E192" s="217" t="s">
        <v>416</v>
      </c>
      <c r="F192" s="218" t="s">
        <v>417</v>
      </c>
      <c r="G192" s="219" t="s">
        <v>227</v>
      </c>
      <c r="H192" s="220">
        <v>18</v>
      </c>
      <c r="I192" s="221"/>
      <c r="J192" s="222">
        <f>ROUND(I192*H192,2)</f>
        <v>0</v>
      </c>
      <c r="K192" s="223"/>
      <c r="L192" s="41"/>
      <c r="M192" s="224" t="s">
        <v>1</v>
      </c>
      <c r="N192" s="225" t="s">
        <v>41</v>
      </c>
      <c r="O192" s="88"/>
      <c r="P192" s="226">
        <f>O192*H192</f>
        <v>0</v>
      </c>
      <c r="Q192" s="226">
        <v>0</v>
      </c>
      <c r="R192" s="226">
        <f>Q192*H192</f>
        <v>0</v>
      </c>
      <c r="S192" s="226">
        <v>0</v>
      </c>
      <c r="T192" s="22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8" t="s">
        <v>142</v>
      </c>
      <c r="AT192" s="228" t="s">
        <v>125</v>
      </c>
      <c r="AU192" s="228" t="s">
        <v>86</v>
      </c>
      <c r="AY192" s="14" t="s">
        <v>122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4" t="s">
        <v>84</v>
      </c>
      <c r="BK192" s="229">
        <f>ROUND(I192*H192,2)</f>
        <v>0</v>
      </c>
      <c r="BL192" s="14" t="s">
        <v>142</v>
      </c>
      <c r="BM192" s="228" t="s">
        <v>418</v>
      </c>
    </row>
    <row r="193" s="2" customFormat="1" ht="37.8" customHeight="1">
      <c r="A193" s="35"/>
      <c r="B193" s="36"/>
      <c r="C193" s="216" t="s">
        <v>419</v>
      </c>
      <c r="D193" s="216" t="s">
        <v>125</v>
      </c>
      <c r="E193" s="217" t="s">
        <v>420</v>
      </c>
      <c r="F193" s="218" t="s">
        <v>421</v>
      </c>
      <c r="G193" s="219" t="s">
        <v>227</v>
      </c>
      <c r="H193" s="220">
        <v>107.66</v>
      </c>
      <c r="I193" s="221"/>
      <c r="J193" s="222">
        <f>ROUND(I193*H193,2)</f>
        <v>0</v>
      </c>
      <c r="K193" s="223"/>
      <c r="L193" s="41"/>
      <c r="M193" s="224" t="s">
        <v>1</v>
      </c>
      <c r="N193" s="225" t="s">
        <v>41</v>
      </c>
      <c r="O193" s="88"/>
      <c r="P193" s="226">
        <f>O193*H193</f>
        <v>0</v>
      </c>
      <c r="Q193" s="226">
        <v>0</v>
      </c>
      <c r="R193" s="226">
        <f>Q193*H193</f>
        <v>0</v>
      </c>
      <c r="S193" s="226">
        <v>0</v>
      </c>
      <c r="T193" s="22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8" t="s">
        <v>142</v>
      </c>
      <c r="AT193" s="228" t="s">
        <v>125</v>
      </c>
      <c r="AU193" s="228" t="s">
        <v>86</v>
      </c>
      <c r="AY193" s="14" t="s">
        <v>122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4" t="s">
        <v>84</v>
      </c>
      <c r="BK193" s="229">
        <f>ROUND(I193*H193,2)</f>
        <v>0</v>
      </c>
      <c r="BL193" s="14" t="s">
        <v>142</v>
      </c>
      <c r="BM193" s="228" t="s">
        <v>422</v>
      </c>
    </row>
    <row r="194" s="2" customFormat="1" ht="24.15" customHeight="1">
      <c r="A194" s="35"/>
      <c r="B194" s="36"/>
      <c r="C194" s="216" t="s">
        <v>423</v>
      </c>
      <c r="D194" s="216" t="s">
        <v>125</v>
      </c>
      <c r="E194" s="217" t="s">
        <v>424</v>
      </c>
      <c r="F194" s="218" t="s">
        <v>425</v>
      </c>
      <c r="G194" s="219" t="s">
        <v>227</v>
      </c>
      <c r="H194" s="220">
        <v>124.66</v>
      </c>
      <c r="I194" s="221"/>
      <c r="J194" s="222">
        <f>ROUND(I194*H194,2)</f>
        <v>0</v>
      </c>
      <c r="K194" s="223"/>
      <c r="L194" s="41"/>
      <c r="M194" s="224" t="s">
        <v>1</v>
      </c>
      <c r="N194" s="225" t="s">
        <v>41</v>
      </c>
      <c r="O194" s="88"/>
      <c r="P194" s="226">
        <f>O194*H194</f>
        <v>0</v>
      </c>
      <c r="Q194" s="226">
        <v>0</v>
      </c>
      <c r="R194" s="226">
        <f>Q194*H194</f>
        <v>0</v>
      </c>
      <c r="S194" s="226">
        <v>0</v>
      </c>
      <c r="T194" s="22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8" t="s">
        <v>142</v>
      </c>
      <c r="AT194" s="228" t="s">
        <v>125</v>
      </c>
      <c r="AU194" s="228" t="s">
        <v>86</v>
      </c>
      <c r="AY194" s="14" t="s">
        <v>122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4" t="s">
        <v>84</v>
      </c>
      <c r="BK194" s="229">
        <f>ROUND(I194*H194,2)</f>
        <v>0</v>
      </c>
      <c r="BL194" s="14" t="s">
        <v>142</v>
      </c>
      <c r="BM194" s="228" t="s">
        <v>426</v>
      </c>
    </row>
    <row r="195" s="2" customFormat="1" ht="24.15" customHeight="1">
      <c r="A195" s="35"/>
      <c r="B195" s="36"/>
      <c r="C195" s="216" t="s">
        <v>427</v>
      </c>
      <c r="D195" s="216" t="s">
        <v>125</v>
      </c>
      <c r="E195" s="217" t="s">
        <v>428</v>
      </c>
      <c r="F195" s="218" t="s">
        <v>429</v>
      </c>
      <c r="G195" s="219" t="s">
        <v>227</v>
      </c>
      <c r="H195" s="220">
        <v>107.66</v>
      </c>
      <c r="I195" s="221"/>
      <c r="J195" s="222">
        <f>ROUND(I195*H195,2)</f>
        <v>0</v>
      </c>
      <c r="K195" s="223"/>
      <c r="L195" s="41"/>
      <c r="M195" s="224" t="s">
        <v>1</v>
      </c>
      <c r="N195" s="225" t="s">
        <v>41</v>
      </c>
      <c r="O195" s="88"/>
      <c r="P195" s="226">
        <f>O195*H195</f>
        <v>0</v>
      </c>
      <c r="Q195" s="226">
        <v>0</v>
      </c>
      <c r="R195" s="226">
        <f>Q195*H195</f>
        <v>0</v>
      </c>
      <c r="S195" s="226">
        <v>0</v>
      </c>
      <c r="T195" s="22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8" t="s">
        <v>142</v>
      </c>
      <c r="AT195" s="228" t="s">
        <v>125</v>
      </c>
      <c r="AU195" s="228" t="s">
        <v>86</v>
      </c>
      <c r="AY195" s="14" t="s">
        <v>122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4" t="s">
        <v>84</v>
      </c>
      <c r="BK195" s="229">
        <f>ROUND(I195*H195,2)</f>
        <v>0</v>
      </c>
      <c r="BL195" s="14" t="s">
        <v>142</v>
      </c>
      <c r="BM195" s="228" t="s">
        <v>430</v>
      </c>
    </row>
    <row r="196" s="2" customFormat="1" ht="44.25" customHeight="1">
      <c r="A196" s="35"/>
      <c r="B196" s="36"/>
      <c r="C196" s="216" t="s">
        <v>431</v>
      </c>
      <c r="D196" s="216" t="s">
        <v>125</v>
      </c>
      <c r="E196" s="217" t="s">
        <v>432</v>
      </c>
      <c r="F196" s="218" t="s">
        <v>433</v>
      </c>
      <c r="G196" s="219" t="s">
        <v>227</v>
      </c>
      <c r="H196" s="220">
        <v>107.66</v>
      </c>
      <c r="I196" s="221"/>
      <c r="J196" s="222">
        <f>ROUND(I196*H196,2)</f>
        <v>0</v>
      </c>
      <c r="K196" s="223"/>
      <c r="L196" s="41"/>
      <c r="M196" s="224" t="s">
        <v>1</v>
      </c>
      <c r="N196" s="225" t="s">
        <v>41</v>
      </c>
      <c r="O196" s="88"/>
      <c r="P196" s="226">
        <f>O196*H196</f>
        <v>0</v>
      </c>
      <c r="Q196" s="226">
        <v>0</v>
      </c>
      <c r="R196" s="226">
        <f>Q196*H196</f>
        <v>0</v>
      </c>
      <c r="S196" s="226">
        <v>0</v>
      </c>
      <c r="T196" s="22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8" t="s">
        <v>142</v>
      </c>
      <c r="AT196" s="228" t="s">
        <v>125</v>
      </c>
      <c r="AU196" s="228" t="s">
        <v>86</v>
      </c>
      <c r="AY196" s="14" t="s">
        <v>122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4" t="s">
        <v>84</v>
      </c>
      <c r="BK196" s="229">
        <f>ROUND(I196*H196,2)</f>
        <v>0</v>
      </c>
      <c r="BL196" s="14" t="s">
        <v>142</v>
      </c>
      <c r="BM196" s="228" t="s">
        <v>434</v>
      </c>
    </row>
    <row r="197" s="2" customFormat="1" ht="44.25" customHeight="1">
      <c r="A197" s="35"/>
      <c r="B197" s="36"/>
      <c r="C197" s="216" t="s">
        <v>435</v>
      </c>
      <c r="D197" s="216" t="s">
        <v>125</v>
      </c>
      <c r="E197" s="217" t="s">
        <v>436</v>
      </c>
      <c r="F197" s="218" t="s">
        <v>437</v>
      </c>
      <c r="G197" s="219" t="s">
        <v>227</v>
      </c>
      <c r="H197" s="220">
        <v>17</v>
      </c>
      <c r="I197" s="221"/>
      <c r="J197" s="222">
        <f>ROUND(I197*H197,2)</f>
        <v>0</v>
      </c>
      <c r="K197" s="223"/>
      <c r="L197" s="41"/>
      <c r="M197" s="224" t="s">
        <v>1</v>
      </c>
      <c r="N197" s="225" t="s">
        <v>41</v>
      </c>
      <c r="O197" s="88"/>
      <c r="P197" s="226">
        <f>O197*H197</f>
        <v>0</v>
      </c>
      <c r="Q197" s="226">
        <v>0</v>
      </c>
      <c r="R197" s="226">
        <f>Q197*H197</f>
        <v>0</v>
      </c>
      <c r="S197" s="226">
        <v>0</v>
      </c>
      <c r="T197" s="22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8" t="s">
        <v>142</v>
      </c>
      <c r="AT197" s="228" t="s">
        <v>125</v>
      </c>
      <c r="AU197" s="228" t="s">
        <v>86</v>
      </c>
      <c r="AY197" s="14" t="s">
        <v>122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4" t="s">
        <v>84</v>
      </c>
      <c r="BK197" s="229">
        <f>ROUND(I197*H197,2)</f>
        <v>0</v>
      </c>
      <c r="BL197" s="14" t="s">
        <v>142</v>
      </c>
      <c r="BM197" s="228" t="s">
        <v>438</v>
      </c>
    </row>
    <row r="198" s="2" customFormat="1" ht="55.5" customHeight="1">
      <c r="A198" s="35"/>
      <c r="B198" s="36"/>
      <c r="C198" s="216" t="s">
        <v>439</v>
      </c>
      <c r="D198" s="216" t="s">
        <v>125</v>
      </c>
      <c r="E198" s="217" t="s">
        <v>440</v>
      </c>
      <c r="F198" s="218" t="s">
        <v>441</v>
      </c>
      <c r="G198" s="219" t="s">
        <v>227</v>
      </c>
      <c r="H198" s="220">
        <v>18</v>
      </c>
      <c r="I198" s="221"/>
      <c r="J198" s="222">
        <f>ROUND(I198*H198,2)</f>
        <v>0</v>
      </c>
      <c r="K198" s="223"/>
      <c r="L198" s="41"/>
      <c r="M198" s="224" t="s">
        <v>1</v>
      </c>
      <c r="N198" s="225" t="s">
        <v>41</v>
      </c>
      <c r="O198" s="88"/>
      <c r="P198" s="226">
        <f>O198*H198</f>
        <v>0</v>
      </c>
      <c r="Q198" s="226">
        <v>0.19536000000000001</v>
      </c>
      <c r="R198" s="226">
        <f>Q198*H198</f>
        <v>3.5164800000000001</v>
      </c>
      <c r="S198" s="226">
        <v>0</v>
      </c>
      <c r="T198" s="22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8" t="s">
        <v>142</v>
      </c>
      <c r="AT198" s="228" t="s">
        <v>125</v>
      </c>
      <c r="AU198" s="228" t="s">
        <v>86</v>
      </c>
      <c r="AY198" s="14" t="s">
        <v>122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4" t="s">
        <v>84</v>
      </c>
      <c r="BK198" s="229">
        <f>ROUND(I198*H198,2)</f>
        <v>0</v>
      </c>
      <c r="BL198" s="14" t="s">
        <v>142</v>
      </c>
      <c r="BM198" s="228" t="s">
        <v>442</v>
      </c>
    </row>
    <row r="199" s="2" customFormat="1" ht="16.5" customHeight="1">
      <c r="A199" s="35"/>
      <c r="B199" s="36"/>
      <c r="C199" s="235" t="s">
        <v>443</v>
      </c>
      <c r="D199" s="235" t="s">
        <v>215</v>
      </c>
      <c r="E199" s="236" t="s">
        <v>444</v>
      </c>
      <c r="F199" s="237" t="s">
        <v>445</v>
      </c>
      <c r="G199" s="238" t="s">
        <v>227</v>
      </c>
      <c r="H199" s="239">
        <v>18.359999999999999</v>
      </c>
      <c r="I199" s="240"/>
      <c r="J199" s="241">
        <f>ROUND(I199*H199,2)</f>
        <v>0</v>
      </c>
      <c r="K199" s="242"/>
      <c r="L199" s="243"/>
      <c r="M199" s="244" t="s">
        <v>1</v>
      </c>
      <c r="N199" s="245" t="s">
        <v>41</v>
      </c>
      <c r="O199" s="88"/>
      <c r="P199" s="226">
        <f>O199*H199</f>
        <v>0</v>
      </c>
      <c r="Q199" s="226">
        <v>0.222</v>
      </c>
      <c r="R199" s="226">
        <f>Q199*H199</f>
        <v>4.07592</v>
      </c>
      <c r="S199" s="226">
        <v>0</v>
      </c>
      <c r="T199" s="22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8" t="s">
        <v>159</v>
      </c>
      <c r="AT199" s="228" t="s">
        <v>215</v>
      </c>
      <c r="AU199" s="228" t="s">
        <v>86</v>
      </c>
      <c r="AY199" s="14" t="s">
        <v>122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4" t="s">
        <v>84</v>
      </c>
      <c r="BK199" s="229">
        <f>ROUND(I199*H199,2)</f>
        <v>0</v>
      </c>
      <c r="BL199" s="14" t="s">
        <v>142</v>
      </c>
      <c r="BM199" s="228" t="s">
        <v>446</v>
      </c>
    </row>
    <row r="200" s="2" customFormat="1" ht="78" customHeight="1">
      <c r="A200" s="35"/>
      <c r="B200" s="36"/>
      <c r="C200" s="216" t="s">
        <v>447</v>
      </c>
      <c r="D200" s="216" t="s">
        <v>125</v>
      </c>
      <c r="E200" s="217" t="s">
        <v>448</v>
      </c>
      <c r="F200" s="218" t="s">
        <v>449</v>
      </c>
      <c r="G200" s="219" t="s">
        <v>227</v>
      </c>
      <c r="H200" s="220">
        <v>170</v>
      </c>
      <c r="I200" s="221"/>
      <c r="J200" s="222">
        <f>ROUND(I200*H200,2)</f>
        <v>0</v>
      </c>
      <c r="K200" s="223"/>
      <c r="L200" s="41"/>
      <c r="M200" s="224" t="s">
        <v>1</v>
      </c>
      <c r="N200" s="225" t="s">
        <v>41</v>
      </c>
      <c r="O200" s="88"/>
      <c r="P200" s="226">
        <f>O200*H200</f>
        <v>0</v>
      </c>
      <c r="Q200" s="226">
        <v>0.085650000000000004</v>
      </c>
      <c r="R200" s="226">
        <f>Q200*H200</f>
        <v>14.560500000000001</v>
      </c>
      <c r="S200" s="226">
        <v>0</v>
      </c>
      <c r="T200" s="22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8" t="s">
        <v>142</v>
      </c>
      <c r="AT200" s="228" t="s">
        <v>125</v>
      </c>
      <c r="AU200" s="228" t="s">
        <v>86</v>
      </c>
      <c r="AY200" s="14" t="s">
        <v>122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4" t="s">
        <v>84</v>
      </c>
      <c r="BK200" s="229">
        <f>ROUND(I200*H200,2)</f>
        <v>0</v>
      </c>
      <c r="BL200" s="14" t="s">
        <v>142</v>
      </c>
      <c r="BM200" s="228" t="s">
        <v>450</v>
      </c>
    </row>
    <row r="201" s="2" customFormat="1" ht="21.75" customHeight="1">
      <c r="A201" s="35"/>
      <c r="B201" s="36"/>
      <c r="C201" s="235" t="s">
        <v>451</v>
      </c>
      <c r="D201" s="235" t="s">
        <v>215</v>
      </c>
      <c r="E201" s="236" t="s">
        <v>452</v>
      </c>
      <c r="F201" s="237" t="s">
        <v>453</v>
      </c>
      <c r="G201" s="238" t="s">
        <v>227</v>
      </c>
      <c r="H201" s="239">
        <v>162.40000000000001</v>
      </c>
      <c r="I201" s="240"/>
      <c r="J201" s="241">
        <f>ROUND(I201*H201,2)</f>
        <v>0</v>
      </c>
      <c r="K201" s="242"/>
      <c r="L201" s="243"/>
      <c r="M201" s="244" t="s">
        <v>1</v>
      </c>
      <c r="N201" s="245" t="s">
        <v>41</v>
      </c>
      <c r="O201" s="88"/>
      <c r="P201" s="226">
        <f>O201*H201</f>
        <v>0</v>
      </c>
      <c r="Q201" s="226">
        <v>0.17599999999999999</v>
      </c>
      <c r="R201" s="226">
        <f>Q201*H201</f>
        <v>28.5824</v>
      </c>
      <c r="S201" s="226">
        <v>0</v>
      </c>
      <c r="T201" s="22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8" t="s">
        <v>159</v>
      </c>
      <c r="AT201" s="228" t="s">
        <v>215</v>
      </c>
      <c r="AU201" s="228" t="s">
        <v>86</v>
      </c>
      <c r="AY201" s="14" t="s">
        <v>122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4" t="s">
        <v>84</v>
      </c>
      <c r="BK201" s="229">
        <f>ROUND(I201*H201,2)</f>
        <v>0</v>
      </c>
      <c r="BL201" s="14" t="s">
        <v>142</v>
      </c>
      <c r="BM201" s="228" t="s">
        <v>454</v>
      </c>
    </row>
    <row r="202" s="2" customFormat="1" ht="24.15" customHeight="1">
      <c r="A202" s="35"/>
      <c r="B202" s="36"/>
      <c r="C202" s="235" t="s">
        <v>455</v>
      </c>
      <c r="D202" s="235" t="s">
        <v>215</v>
      </c>
      <c r="E202" s="236" t="s">
        <v>456</v>
      </c>
      <c r="F202" s="237" t="s">
        <v>457</v>
      </c>
      <c r="G202" s="238" t="s">
        <v>227</v>
      </c>
      <c r="H202" s="239">
        <v>10.15</v>
      </c>
      <c r="I202" s="240"/>
      <c r="J202" s="241">
        <f>ROUND(I202*H202,2)</f>
        <v>0</v>
      </c>
      <c r="K202" s="242"/>
      <c r="L202" s="243"/>
      <c r="M202" s="244" t="s">
        <v>1</v>
      </c>
      <c r="N202" s="245" t="s">
        <v>41</v>
      </c>
      <c r="O202" s="88"/>
      <c r="P202" s="226">
        <f>O202*H202</f>
        <v>0</v>
      </c>
      <c r="Q202" s="226">
        <v>0.17499999999999999</v>
      </c>
      <c r="R202" s="226">
        <f>Q202*H202</f>
        <v>1.7762499999999999</v>
      </c>
      <c r="S202" s="226">
        <v>0</v>
      </c>
      <c r="T202" s="22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8" t="s">
        <v>159</v>
      </c>
      <c r="AT202" s="228" t="s">
        <v>215</v>
      </c>
      <c r="AU202" s="228" t="s">
        <v>86</v>
      </c>
      <c r="AY202" s="14" t="s">
        <v>122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4" t="s">
        <v>84</v>
      </c>
      <c r="BK202" s="229">
        <f>ROUND(I202*H202,2)</f>
        <v>0</v>
      </c>
      <c r="BL202" s="14" t="s">
        <v>142</v>
      </c>
      <c r="BM202" s="228" t="s">
        <v>458</v>
      </c>
    </row>
    <row r="203" s="2" customFormat="1" ht="66.75" customHeight="1">
      <c r="A203" s="35"/>
      <c r="B203" s="36"/>
      <c r="C203" s="216" t="s">
        <v>459</v>
      </c>
      <c r="D203" s="216" t="s">
        <v>125</v>
      </c>
      <c r="E203" s="217" t="s">
        <v>460</v>
      </c>
      <c r="F203" s="218" t="s">
        <v>461</v>
      </c>
      <c r="G203" s="219" t="s">
        <v>227</v>
      </c>
      <c r="H203" s="220">
        <v>60</v>
      </c>
      <c r="I203" s="221"/>
      <c r="J203" s="222">
        <f>ROUND(I203*H203,2)</f>
        <v>0</v>
      </c>
      <c r="K203" s="223"/>
      <c r="L203" s="41"/>
      <c r="M203" s="224" t="s">
        <v>1</v>
      </c>
      <c r="N203" s="225" t="s">
        <v>41</v>
      </c>
      <c r="O203" s="88"/>
      <c r="P203" s="226">
        <f>O203*H203</f>
        <v>0</v>
      </c>
      <c r="Q203" s="226">
        <v>0.10100000000000001</v>
      </c>
      <c r="R203" s="226">
        <f>Q203*H203</f>
        <v>6.0600000000000005</v>
      </c>
      <c r="S203" s="226">
        <v>0</v>
      </c>
      <c r="T203" s="22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8" t="s">
        <v>142</v>
      </c>
      <c r="AT203" s="228" t="s">
        <v>125</v>
      </c>
      <c r="AU203" s="228" t="s">
        <v>86</v>
      </c>
      <c r="AY203" s="14" t="s">
        <v>122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4" t="s">
        <v>84</v>
      </c>
      <c r="BK203" s="229">
        <f>ROUND(I203*H203,2)</f>
        <v>0</v>
      </c>
      <c r="BL203" s="14" t="s">
        <v>142</v>
      </c>
      <c r="BM203" s="228" t="s">
        <v>462</v>
      </c>
    </row>
    <row r="204" s="2" customFormat="1" ht="16.5" customHeight="1">
      <c r="A204" s="35"/>
      <c r="B204" s="36"/>
      <c r="C204" s="235" t="s">
        <v>463</v>
      </c>
      <c r="D204" s="235" t="s">
        <v>215</v>
      </c>
      <c r="E204" s="236" t="s">
        <v>464</v>
      </c>
      <c r="F204" s="237" t="s">
        <v>465</v>
      </c>
      <c r="G204" s="238" t="s">
        <v>227</v>
      </c>
      <c r="H204" s="239">
        <v>60.899999999999999</v>
      </c>
      <c r="I204" s="240"/>
      <c r="J204" s="241">
        <f>ROUND(I204*H204,2)</f>
        <v>0</v>
      </c>
      <c r="K204" s="242"/>
      <c r="L204" s="243"/>
      <c r="M204" s="244" t="s">
        <v>1</v>
      </c>
      <c r="N204" s="245" t="s">
        <v>41</v>
      </c>
      <c r="O204" s="88"/>
      <c r="P204" s="226">
        <f>O204*H204</f>
        <v>0</v>
      </c>
      <c r="Q204" s="226">
        <v>0.13500000000000001</v>
      </c>
      <c r="R204" s="226">
        <f>Q204*H204</f>
        <v>8.2215000000000007</v>
      </c>
      <c r="S204" s="226">
        <v>0</v>
      </c>
      <c r="T204" s="22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8" t="s">
        <v>159</v>
      </c>
      <c r="AT204" s="228" t="s">
        <v>215</v>
      </c>
      <c r="AU204" s="228" t="s">
        <v>86</v>
      </c>
      <c r="AY204" s="14" t="s">
        <v>122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4" t="s">
        <v>84</v>
      </c>
      <c r="BK204" s="229">
        <f>ROUND(I204*H204,2)</f>
        <v>0</v>
      </c>
      <c r="BL204" s="14" t="s">
        <v>142</v>
      </c>
      <c r="BM204" s="228" t="s">
        <v>466</v>
      </c>
    </row>
    <row r="205" s="12" customFormat="1" ht="22.8" customHeight="1">
      <c r="A205" s="12"/>
      <c r="B205" s="200"/>
      <c r="C205" s="201"/>
      <c r="D205" s="202" t="s">
        <v>75</v>
      </c>
      <c r="E205" s="214" t="s">
        <v>159</v>
      </c>
      <c r="F205" s="214" t="s">
        <v>467</v>
      </c>
      <c r="G205" s="201"/>
      <c r="H205" s="201"/>
      <c r="I205" s="204"/>
      <c r="J205" s="215">
        <f>BK205</f>
        <v>0</v>
      </c>
      <c r="K205" s="201"/>
      <c r="L205" s="206"/>
      <c r="M205" s="207"/>
      <c r="N205" s="208"/>
      <c r="O205" s="208"/>
      <c r="P205" s="209">
        <f>SUM(P206:P220)</f>
        <v>0</v>
      </c>
      <c r="Q205" s="208"/>
      <c r="R205" s="209">
        <f>SUM(R206:R220)</f>
        <v>2.4118365000000002</v>
      </c>
      <c r="S205" s="208"/>
      <c r="T205" s="210">
        <f>SUM(T206:T220)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1" t="s">
        <v>84</v>
      </c>
      <c r="AT205" s="212" t="s">
        <v>75</v>
      </c>
      <c r="AU205" s="212" t="s">
        <v>84</v>
      </c>
      <c r="AY205" s="211" t="s">
        <v>122</v>
      </c>
      <c r="BK205" s="213">
        <f>SUM(BK206:BK220)</f>
        <v>0</v>
      </c>
    </row>
    <row r="206" s="2" customFormat="1" ht="24.15" customHeight="1">
      <c r="A206" s="35"/>
      <c r="B206" s="36"/>
      <c r="C206" s="216" t="s">
        <v>468</v>
      </c>
      <c r="D206" s="216" t="s">
        <v>125</v>
      </c>
      <c r="E206" s="217" t="s">
        <v>469</v>
      </c>
      <c r="F206" s="218" t="s">
        <v>470</v>
      </c>
      <c r="G206" s="219" t="s">
        <v>384</v>
      </c>
      <c r="H206" s="220">
        <v>1</v>
      </c>
      <c r="I206" s="221"/>
      <c r="J206" s="222">
        <f>ROUND(I206*H206,2)</f>
        <v>0</v>
      </c>
      <c r="K206" s="223"/>
      <c r="L206" s="41"/>
      <c r="M206" s="224" t="s">
        <v>1</v>
      </c>
      <c r="N206" s="225" t="s">
        <v>41</v>
      </c>
      <c r="O206" s="88"/>
      <c r="P206" s="226">
        <f>O206*H206</f>
        <v>0</v>
      </c>
      <c r="Q206" s="226">
        <v>0.068640000000000007</v>
      </c>
      <c r="R206" s="226">
        <f>Q206*H206</f>
        <v>0.068640000000000007</v>
      </c>
      <c r="S206" s="226">
        <v>0</v>
      </c>
      <c r="T206" s="22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8" t="s">
        <v>142</v>
      </c>
      <c r="AT206" s="228" t="s">
        <v>125</v>
      </c>
      <c r="AU206" s="228" t="s">
        <v>86</v>
      </c>
      <c r="AY206" s="14" t="s">
        <v>122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4" t="s">
        <v>84</v>
      </c>
      <c r="BK206" s="229">
        <f>ROUND(I206*H206,2)</f>
        <v>0</v>
      </c>
      <c r="BL206" s="14" t="s">
        <v>142</v>
      </c>
      <c r="BM206" s="228" t="s">
        <v>471</v>
      </c>
    </row>
    <row r="207" s="2" customFormat="1" ht="33" customHeight="1">
      <c r="A207" s="35"/>
      <c r="B207" s="36"/>
      <c r="C207" s="216" t="s">
        <v>472</v>
      </c>
      <c r="D207" s="216" t="s">
        <v>125</v>
      </c>
      <c r="E207" s="217" t="s">
        <v>473</v>
      </c>
      <c r="F207" s="218" t="s">
        <v>474</v>
      </c>
      <c r="G207" s="219" t="s">
        <v>274</v>
      </c>
      <c r="H207" s="220">
        <v>14</v>
      </c>
      <c r="I207" s="221"/>
      <c r="J207" s="222">
        <f>ROUND(I207*H207,2)</f>
        <v>0</v>
      </c>
      <c r="K207" s="223"/>
      <c r="L207" s="41"/>
      <c r="M207" s="224" t="s">
        <v>1</v>
      </c>
      <c r="N207" s="225" t="s">
        <v>41</v>
      </c>
      <c r="O207" s="88"/>
      <c r="P207" s="226">
        <f>O207*H207</f>
        <v>0</v>
      </c>
      <c r="Q207" s="226">
        <v>1.0000000000000001E-05</v>
      </c>
      <c r="R207" s="226">
        <f>Q207*H207</f>
        <v>0.00014000000000000002</v>
      </c>
      <c r="S207" s="226">
        <v>0</v>
      </c>
      <c r="T207" s="22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8" t="s">
        <v>142</v>
      </c>
      <c r="AT207" s="228" t="s">
        <v>125</v>
      </c>
      <c r="AU207" s="228" t="s">
        <v>86</v>
      </c>
      <c r="AY207" s="14" t="s">
        <v>122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4" t="s">
        <v>84</v>
      </c>
      <c r="BK207" s="229">
        <f>ROUND(I207*H207,2)</f>
        <v>0</v>
      </c>
      <c r="BL207" s="14" t="s">
        <v>142</v>
      </c>
      <c r="BM207" s="228" t="s">
        <v>475</v>
      </c>
    </row>
    <row r="208" s="2" customFormat="1" ht="24.15" customHeight="1">
      <c r="A208" s="35"/>
      <c r="B208" s="36"/>
      <c r="C208" s="235" t="s">
        <v>476</v>
      </c>
      <c r="D208" s="235" t="s">
        <v>215</v>
      </c>
      <c r="E208" s="236" t="s">
        <v>477</v>
      </c>
      <c r="F208" s="237" t="s">
        <v>478</v>
      </c>
      <c r="G208" s="238" t="s">
        <v>274</v>
      </c>
      <c r="H208" s="239">
        <v>14.210000000000001</v>
      </c>
      <c r="I208" s="240"/>
      <c r="J208" s="241">
        <f>ROUND(I208*H208,2)</f>
        <v>0</v>
      </c>
      <c r="K208" s="242"/>
      <c r="L208" s="243"/>
      <c r="M208" s="244" t="s">
        <v>1</v>
      </c>
      <c r="N208" s="245" t="s">
        <v>41</v>
      </c>
      <c r="O208" s="88"/>
      <c r="P208" s="226">
        <f>O208*H208</f>
        <v>0</v>
      </c>
      <c r="Q208" s="226">
        <v>0.00365</v>
      </c>
      <c r="R208" s="226">
        <f>Q208*H208</f>
        <v>0.051866500000000003</v>
      </c>
      <c r="S208" s="226">
        <v>0</v>
      </c>
      <c r="T208" s="22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8" t="s">
        <v>159</v>
      </c>
      <c r="AT208" s="228" t="s">
        <v>215</v>
      </c>
      <c r="AU208" s="228" t="s">
        <v>86</v>
      </c>
      <c r="AY208" s="14" t="s">
        <v>122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4" t="s">
        <v>84</v>
      </c>
      <c r="BK208" s="229">
        <f>ROUND(I208*H208,2)</f>
        <v>0</v>
      </c>
      <c r="BL208" s="14" t="s">
        <v>142</v>
      </c>
      <c r="BM208" s="228" t="s">
        <v>479</v>
      </c>
    </row>
    <row r="209" s="2" customFormat="1" ht="37.8" customHeight="1">
      <c r="A209" s="35"/>
      <c r="B209" s="36"/>
      <c r="C209" s="216" t="s">
        <v>480</v>
      </c>
      <c r="D209" s="216" t="s">
        <v>125</v>
      </c>
      <c r="E209" s="217" t="s">
        <v>481</v>
      </c>
      <c r="F209" s="218" t="s">
        <v>482</v>
      </c>
      <c r="G209" s="219" t="s">
        <v>384</v>
      </c>
      <c r="H209" s="220">
        <v>1</v>
      </c>
      <c r="I209" s="221"/>
      <c r="J209" s="222">
        <f>ROUND(I209*H209,2)</f>
        <v>0</v>
      </c>
      <c r="K209" s="223"/>
      <c r="L209" s="41"/>
      <c r="M209" s="224" t="s">
        <v>1</v>
      </c>
      <c r="N209" s="225" t="s">
        <v>41</v>
      </c>
      <c r="O209" s="88"/>
      <c r="P209" s="226">
        <f>O209*H209</f>
        <v>0</v>
      </c>
      <c r="Q209" s="226">
        <v>0</v>
      </c>
      <c r="R209" s="226">
        <f>Q209*H209</f>
        <v>0</v>
      </c>
      <c r="S209" s="226">
        <v>0</v>
      </c>
      <c r="T209" s="22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8" t="s">
        <v>142</v>
      </c>
      <c r="AT209" s="228" t="s">
        <v>125</v>
      </c>
      <c r="AU209" s="228" t="s">
        <v>86</v>
      </c>
      <c r="AY209" s="14" t="s">
        <v>122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4" t="s">
        <v>84</v>
      </c>
      <c r="BK209" s="229">
        <f>ROUND(I209*H209,2)</f>
        <v>0</v>
      </c>
      <c r="BL209" s="14" t="s">
        <v>142</v>
      </c>
      <c r="BM209" s="228" t="s">
        <v>483</v>
      </c>
    </row>
    <row r="210" s="2" customFormat="1" ht="21.75" customHeight="1">
      <c r="A210" s="35"/>
      <c r="B210" s="36"/>
      <c r="C210" s="235" t="s">
        <v>484</v>
      </c>
      <c r="D210" s="235" t="s">
        <v>215</v>
      </c>
      <c r="E210" s="236" t="s">
        <v>485</v>
      </c>
      <c r="F210" s="237" t="s">
        <v>486</v>
      </c>
      <c r="G210" s="238" t="s">
        <v>384</v>
      </c>
      <c r="H210" s="239">
        <v>1</v>
      </c>
      <c r="I210" s="240"/>
      <c r="J210" s="241">
        <f>ROUND(I210*H210,2)</f>
        <v>0</v>
      </c>
      <c r="K210" s="242"/>
      <c r="L210" s="243"/>
      <c r="M210" s="244" t="s">
        <v>1</v>
      </c>
      <c r="N210" s="245" t="s">
        <v>41</v>
      </c>
      <c r="O210" s="88"/>
      <c r="P210" s="226">
        <f>O210*H210</f>
        <v>0</v>
      </c>
      <c r="Q210" s="226">
        <v>0.0018</v>
      </c>
      <c r="R210" s="226">
        <f>Q210*H210</f>
        <v>0.0018</v>
      </c>
      <c r="S210" s="226">
        <v>0</v>
      </c>
      <c r="T210" s="22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8" t="s">
        <v>159</v>
      </c>
      <c r="AT210" s="228" t="s">
        <v>215</v>
      </c>
      <c r="AU210" s="228" t="s">
        <v>86</v>
      </c>
      <c r="AY210" s="14" t="s">
        <v>122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4" t="s">
        <v>84</v>
      </c>
      <c r="BK210" s="229">
        <f>ROUND(I210*H210,2)</f>
        <v>0</v>
      </c>
      <c r="BL210" s="14" t="s">
        <v>142</v>
      </c>
      <c r="BM210" s="228" t="s">
        <v>487</v>
      </c>
    </row>
    <row r="211" s="2" customFormat="1" ht="24.15" customHeight="1">
      <c r="A211" s="35"/>
      <c r="B211" s="36"/>
      <c r="C211" s="216" t="s">
        <v>488</v>
      </c>
      <c r="D211" s="216" t="s">
        <v>125</v>
      </c>
      <c r="E211" s="217" t="s">
        <v>489</v>
      </c>
      <c r="F211" s="218" t="s">
        <v>490</v>
      </c>
      <c r="G211" s="219" t="s">
        <v>384</v>
      </c>
      <c r="H211" s="220">
        <v>2</v>
      </c>
      <c r="I211" s="221"/>
      <c r="J211" s="222">
        <f>ROUND(I211*H211,2)</f>
        <v>0</v>
      </c>
      <c r="K211" s="223"/>
      <c r="L211" s="41"/>
      <c r="M211" s="224" t="s">
        <v>1</v>
      </c>
      <c r="N211" s="225" t="s">
        <v>41</v>
      </c>
      <c r="O211" s="88"/>
      <c r="P211" s="226">
        <f>O211*H211</f>
        <v>0</v>
      </c>
      <c r="Q211" s="226">
        <v>0.12526000000000001</v>
      </c>
      <c r="R211" s="226">
        <f>Q211*H211</f>
        <v>0.25052000000000002</v>
      </c>
      <c r="S211" s="226">
        <v>0</v>
      </c>
      <c r="T211" s="22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8" t="s">
        <v>142</v>
      </c>
      <c r="AT211" s="228" t="s">
        <v>125</v>
      </c>
      <c r="AU211" s="228" t="s">
        <v>86</v>
      </c>
      <c r="AY211" s="14" t="s">
        <v>122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4" t="s">
        <v>84</v>
      </c>
      <c r="BK211" s="229">
        <f>ROUND(I211*H211,2)</f>
        <v>0</v>
      </c>
      <c r="BL211" s="14" t="s">
        <v>142</v>
      </c>
      <c r="BM211" s="228" t="s">
        <v>491</v>
      </c>
    </row>
    <row r="212" s="2" customFormat="1" ht="21.75" customHeight="1">
      <c r="A212" s="35"/>
      <c r="B212" s="36"/>
      <c r="C212" s="235" t="s">
        <v>492</v>
      </c>
      <c r="D212" s="235" t="s">
        <v>215</v>
      </c>
      <c r="E212" s="236" t="s">
        <v>493</v>
      </c>
      <c r="F212" s="237" t="s">
        <v>494</v>
      </c>
      <c r="G212" s="238" t="s">
        <v>384</v>
      </c>
      <c r="H212" s="239">
        <v>2</v>
      </c>
      <c r="I212" s="240"/>
      <c r="J212" s="241">
        <f>ROUND(I212*H212,2)</f>
        <v>0</v>
      </c>
      <c r="K212" s="242"/>
      <c r="L212" s="243"/>
      <c r="M212" s="244" t="s">
        <v>1</v>
      </c>
      <c r="N212" s="245" t="s">
        <v>41</v>
      </c>
      <c r="O212" s="88"/>
      <c r="P212" s="226">
        <f>O212*H212</f>
        <v>0</v>
      </c>
      <c r="Q212" s="226">
        <v>0.17499999999999999</v>
      </c>
      <c r="R212" s="226">
        <f>Q212*H212</f>
        <v>0.34999999999999998</v>
      </c>
      <c r="S212" s="226">
        <v>0</v>
      </c>
      <c r="T212" s="22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8" t="s">
        <v>159</v>
      </c>
      <c r="AT212" s="228" t="s">
        <v>215</v>
      </c>
      <c r="AU212" s="228" t="s">
        <v>86</v>
      </c>
      <c r="AY212" s="14" t="s">
        <v>122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14" t="s">
        <v>84</v>
      </c>
      <c r="BK212" s="229">
        <f>ROUND(I212*H212,2)</f>
        <v>0</v>
      </c>
      <c r="BL212" s="14" t="s">
        <v>142</v>
      </c>
      <c r="BM212" s="228" t="s">
        <v>495</v>
      </c>
    </row>
    <row r="213" s="2" customFormat="1" ht="24.15" customHeight="1">
      <c r="A213" s="35"/>
      <c r="B213" s="36"/>
      <c r="C213" s="216" t="s">
        <v>496</v>
      </c>
      <c r="D213" s="216" t="s">
        <v>125</v>
      </c>
      <c r="E213" s="217" t="s">
        <v>497</v>
      </c>
      <c r="F213" s="218" t="s">
        <v>498</v>
      </c>
      <c r="G213" s="219" t="s">
        <v>384</v>
      </c>
      <c r="H213" s="220">
        <v>2</v>
      </c>
      <c r="I213" s="221"/>
      <c r="J213" s="222">
        <f>ROUND(I213*H213,2)</f>
        <v>0</v>
      </c>
      <c r="K213" s="223"/>
      <c r="L213" s="41"/>
      <c r="M213" s="224" t="s">
        <v>1</v>
      </c>
      <c r="N213" s="225" t="s">
        <v>41</v>
      </c>
      <c r="O213" s="88"/>
      <c r="P213" s="226">
        <f>O213*H213</f>
        <v>0</v>
      </c>
      <c r="Q213" s="226">
        <v>0.030759999999999999</v>
      </c>
      <c r="R213" s="226">
        <f>Q213*H213</f>
        <v>0.061519999999999998</v>
      </c>
      <c r="S213" s="226">
        <v>0</v>
      </c>
      <c r="T213" s="22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8" t="s">
        <v>142</v>
      </c>
      <c r="AT213" s="228" t="s">
        <v>125</v>
      </c>
      <c r="AU213" s="228" t="s">
        <v>86</v>
      </c>
      <c r="AY213" s="14" t="s">
        <v>122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4" t="s">
        <v>84</v>
      </c>
      <c r="BK213" s="229">
        <f>ROUND(I213*H213,2)</f>
        <v>0</v>
      </c>
      <c r="BL213" s="14" t="s">
        <v>142</v>
      </c>
      <c r="BM213" s="228" t="s">
        <v>499</v>
      </c>
    </row>
    <row r="214" s="2" customFormat="1" ht="24.15" customHeight="1">
      <c r="A214" s="35"/>
      <c r="B214" s="36"/>
      <c r="C214" s="235" t="s">
        <v>500</v>
      </c>
      <c r="D214" s="235" t="s">
        <v>215</v>
      </c>
      <c r="E214" s="236" t="s">
        <v>501</v>
      </c>
      <c r="F214" s="237" t="s">
        <v>502</v>
      </c>
      <c r="G214" s="238" t="s">
        <v>384</v>
      </c>
      <c r="H214" s="239">
        <v>2</v>
      </c>
      <c r="I214" s="240"/>
      <c r="J214" s="241">
        <f>ROUND(I214*H214,2)</f>
        <v>0</v>
      </c>
      <c r="K214" s="242"/>
      <c r="L214" s="243"/>
      <c r="M214" s="244" t="s">
        <v>1</v>
      </c>
      <c r="N214" s="245" t="s">
        <v>41</v>
      </c>
      <c r="O214" s="88"/>
      <c r="P214" s="226">
        <f>O214*H214</f>
        <v>0</v>
      </c>
      <c r="Q214" s="226">
        <v>0.155</v>
      </c>
      <c r="R214" s="226">
        <f>Q214*H214</f>
        <v>0.31</v>
      </c>
      <c r="S214" s="226">
        <v>0</v>
      </c>
      <c r="T214" s="22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8" t="s">
        <v>159</v>
      </c>
      <c r="AT214" s="228" t="s">
        <v>215</v>
      </c>
      <c r="AU214" s="228" t="s">
        <v>86</v>
      </c>
      <c r="AY214" s="14" t="s">
        <v>122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4" t="s">
        <v>84</v>
      </c>
      <c r="BK214" s="229">
        <f>ROUND(I214*H214,2)</f>
        <v>0</v>
      </c>
      <c r="BL214" s="14" t="s">
        <v>142</v>
      </c>
      <c r="BM214" s="228" t="s">
        <v>503</v>
      </c>
    </row>
    <row r="215" s="2" customFormat="1" ht="24.15" customHeight="1">
      <c r="A215" s="35"/>
      <c r="B215" s="36"/>
      <c r="C215" s="216" t="s">
        <v>504</v>
      </c>
      <c r="D215" s="216" t="s">
        <v>125</v>
      </c>
      <c r="E215" s="217" t="s">
        <v>505</v>
      </c>
      <c r="F215" s="218" t="s">
        <v>506</v>
      </c>
      <c r="G215" s="219" t="s">
        <v>384</v>
      </c>
      <c r="H215" s="220">
        <v>2</v>
      </c>
      <c r="I215" s="221"/>
      <c r="J215" s="222">
        <f>ROUND(I215*H215,2)</f>
        <v>0</v>
      </c>
      <c r="K215" s="223"/>
      <c r="L215" s="41"/>
      <c r="M215" s="224" t="s">
        <v>1</v>
      </c>
      <c r="N215" s="225" t="s">
        <v>41</v>
      </c>
      <c r="O215" s="88"/>
      <c r="P215" s="226">
        <f>O215*H215</f>
        <v>0</v>
      </c>
      <c r="Q215" s="226">
        <v>0.030759999999999999</v>
      </c>
      <c r="R215" s="226">
        <f>Q215*H215</f>
        <v>0.061519999999999998</v>
      </c>
      <c r="S215" s="226">
        <v>0</v>
      </c>
      <c r="T215" s="227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8" t="s">
        <v>142</v>
      </c>
      <c r="AT215" s="228" t="s">
        <v>125</v>
      </c>
      <c r="AU215" s="228" t="s">
        <v>86</v>
      </c>
      <c r="AY215" s="14" t="s">
        <v>122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4" t="s">
        <v>84</v>
      </c>
      <c r="BK215" s="229">
        <f>ROUND(I215*H215,2)</f>
        <v>0</v>
      </c>
      <c r="BL215" s="14" t="s">
        <v>142</v>
      </c>
      <c r="BM215" s="228" t="s">
        <v>507</v>
      </c>
    </row>
    <row r="216" s="2" customFormat="1" ht="33" customHeight="1">
      <c r="A216" s="35"/>
      <c r="B216" s="36"/>
      <c r="C216" s="235" t="s">
        <v>508</v>
      </c>
      <c r="D216" s="235" t="s">
        <v>215</v>
      </c>
      <c r="E216" s="236" t="s">
        <v>509</v>
      </c>
      <c r="F216" s="237" t="s">
        <v>510</v>
      </c>
      <c r="G216" s="238" t="s">
        <v>384</v>
      </c>
      <c r="H216" s="239">
        <v>2</v>
      </c>
      <c r="I216" s="240"/>
      <c r="J216" s="241">
        <f>ROUND(I216*H216,2)</f>
        <v>0</v>
      </c>
      <c r="K216" s="242"/>
      <c r="L216" s="243"/>
      <c r="M216" s="244" t="s">
        <v>1</v>
      </c>
      <c r="N216" s="245" t="s">
        <v>41</v>
      </c>
      <c r="O216" s="88"/>
      <c r="P216" s="226">
        <f>O216*H216</f>
        <v>0</v>
      </c>
      <c r="Q216" s="226">
        <v>0.34999999999999998</v>
      </c>
      <c r="R216" s="226">
        <f>Q216*H216</f>
        <v>0.69999999999999996</v>
      </c>
      <c r="S216" s="226">
        <v>0</v>
      </c>
      <c r="T216" s="22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8" t="s">
        <v>159</v>
      </c>
      <c r="AT216" s="228" t="s">
        <v>215</v>
      </c>
      <c r="AU216" s="228" t="s">
        <v>86</v>
      </c>
      <c r="AY216" s="14" t="s">
        <v>122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4" t="s">
        <v>84</v>
      </c>
      <c r="BK216" s="229">
        <f>ROUND(I216*H216,2)</f>
        <v>0</v>
      </c>
      <c r="BL216" s="14" t="s">
        <v>142</v>
      </c>
      <c r="BM216" s="228" t="s">
        <v>511</v>
      </c>
    </row>
    <row r="217" s="2" customFormat="1" ht="24.15" customHeight="1">
      <c r="A217" s="35"/>
      <c r="B217" s="36"/>
      <c r="C217" s="216" t="s">
        <v>512</v>
      </c>
      <c r="D217" s="216" t="s">
        <v>125</v>
      </c>
      <c r="E217" s="217" t="s">
        <v>513</v>
      </c>
      <c r="F217" s="218" t="s">
        <v>514</v>
      </c>
      <c r="G217" s="219" t="s">
        <v>384</v>
      </c>
      <c r="H217" s="220">
        <v>2</v>
      </c>
      <c r="I217" s="221"/>
      <c r="J217" s="222">
        <f>ROUND(I217*H217,2)</f>
        <v>0</v>
      </c>
      <c r="K217" s="223"/>
      <c r="L217" s="41"/>
      <c r="M217" s="224" t="s">
        <v>1</v>
      </c>
      <c r="N217" s="225" t="s">
        <v>41</v>
      </c>
      <c r="O217" s="88"/>
      <c r="P217" s="226">
        <f>O217*H217</f>
        <v>0</v>
      </c>
      <c r="Q217" s="226">
        <v>0.21734000000000001</v>
      </c>
      <c r="R217" s="226">
        <f>Q217*H217</f>
        <v>0.43468000000000001</v>
      </c>
      <c r="S217" s="226">
        <v>0</v>
      </c>
      <c r="T217" s="22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8" t="s">
        <v>142</v>
      </c>
      <c r="AT217" s="228" t="s">
        <v>125</v>
      </c>
      <c r="AU217" s="228" t="s">
        <v>86</v>
      </c>
      <c r="AY217" s="14" t="s">
        <v>122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4" t="s">
        <v>84</v>
      </c>
      <c r="BK217" s="229">
        <f>ROUND(I217*H217,2)</f>
        <v>0</v>
      </c>
      <c r="BL217" s="14" t="s">
        <v>142</v>
      </c>
      <c r="BM217" s="228" t="s">
        <v>515</v>
      </c>
    </row>
    <row r="218" s="2" customFormat="1" ht="16.5" customHeight="1">
      <c r="A218" s="35"/>
      <c r="B218" s="36"/>
      <c r="C218" s="235" t="s">
        <v>516</v>
      </c>
      <c r="D218" s="235" t="s">
        <v>215</v>
      </c>
      <c r="E218" s="236" t="s">
        <v>517</v>
      </c>
      <c r="F218" s="237" t="s">
        <v>518</v>
      </c>
      <c r="G218" s="238" t="s">
        <v>384</v>
      </c>
      <c r="H218" s="239">
        <v>2</v>
      </c>
      <c r="I218" s="240"/>
      <c r="J218" s="241">
        <f>ROUND(I218*H218,2)</f>
        <v>0</v>
      </c>
      <c r="K218" s="242"/>
      <c r="L218" s="243"/>
      <c r="M218" s="244" t="s">
        <v>1</v>
      </c>
      <c r="N218" s="245" t="s">
        <v>41</v>
      </c>
      <c r="O218" s="88"/>
      <c r="P218" s="226">
        <f>O218*H218</f>
        <v>0</v>
      </c>
      <c r="Q218" s="226">
        <v>0.052400000000000002</v>
      </c>
      <c r="R218" s="226">
        <f>Q218*H218</f>
        <v>0.1048</v>
      </c>
      <c r="S218" s="226">
        <v>0</v>
      </c>
      <c r="T218" s="22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8" t="s">
        <v>159</v>
      </c>
      <c r="AT218" s="228" t="s">
        <v>215</v>
      </c>
      <c r="AU218" s="228" t="s">
        <v>86</v>
      </c>
      <c r="AY218" s="14" t="s">
        <v>122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4" t="s">
        <v>84</v>
      </c>
      <c r="BK218" s="229">
        <f>ROUND(I218*H218,2)</f>
        <v>0</v>
      </c>
      <c r="BL218" s="14" t="s">
        <v>142</v>
      </c>
      <c r="BM218" s="228" t="s">
        <v>519</v>
      </c>
    </row>
    <row r="219" s="2" customFormat="1" ht="16.5" customHeight="1">
      <c r="A219" s="35"/>
      <c r="B219" s="36"/>
      <c r="C219" s="235" t="s">
        <v>520</v>
      </c>
      <c r="D219" s="235" t="s">
        <v>215</v>
      </c>
      <c r="E219" s="236" t="s">
        <v>521</v>
      </c>
      <c r="F219" s="237" t="s">
        <v>522</v>
      </c>
      <c r="G219" s="238" t="s">
        <v>384</v>
      </c>
      <c r="H219" s="239">
        <v>2</v>
      </c>
      <c r="I219" s="240"/>
      <c r="J219" s="241">
        <f>ROUND(I219*H219,2)</f>
        <v>0</v>
      </c>
      <c r="K219" s="242"/>
      <c r="L219" s="243"/>
      <c r="M219" s="244" t="s">
        <v>1</v>
      </c>
      <c r="N219" s="245" t="s">
        <v>41</v>
      </c>
      <c r="O219" s="88"/>
      <c r="P219" s="226">
        <f>O219*H219</f>
        <v>0</v>
      </c>
      <c r="Q219" s="226">
        <v>0.0071999999999999998</v>
      </c>
      <c r="R219" s="226">
        <f>Q219*H219</f>
        <v>0.0144</v>
      </c>
      <c r="S219" s="226">
        <v>0</v>
      </c>
      <c r="T219" s="22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8" t="s">
        <v>159</v>
      </c>
      <c r="AT219" s="228" t="s">
        <v>215</v>
      </c>
      <c r="AU219" s="228" t="s">
        <v>86</v>
      </c>
      <c r="AY219" s="14" t="s">
        <v>122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14" t="s">
        <v>84</v>
      </c>
      <c r="BK219" s="229">
        <f>ROUND(I219*H219,2)</f>
        <v>0</v>
      </c>
      <c r="BL219" s="14" t="s">
        <v>142</v>
      </c>
      <c r="BM219" s="228" t="s">
        <v>523</v>
      </c>
    </row>
    <row r="220" s="2" customFormat="1" ht="21.75" customHeight="1">
      <c r="A220" s="35"/>
      <c r="B220" s="36"/>
      <c r="C220" s="216" t="s">
        <v>524</v>
      </c>
      <c r="D220" s="216" t="s">
        <v>125</v>
      </c>
      <c r="E220" s="217" t="s">
        <v>525</v>
      </c>
      <c r="F220" s="218" t="s">
        <v>526</v>
      </c>
      <c r="G220" s="219" t="s">
        <v>274</v>
      </c>
      <c r="H220" s="220">
        <v>15</v>
      </c>
      <c r="I220" s="221"/>
      <c r="J220" s="222">
        <f>ROUND(I220*H220,2)</f>
        <v>0</v>
      </c>
      <c r="K220" s="223"/>
      <c r="L220" s="41"/>
      <c r="M220" s="224" t="s">
        <v>1</v>
      </c>
      <c r="N220" s="225" t="s">
        <v>41</v>
      </c>
      <c r="O220" s="88"/>
      <c r="P220" s="226">
        <f>O220*H220</f>
        <v>0</v>
      </c>
      <c r="Q220" s="226">
        <v>0.00012999999999999999</v>
      </c>
      <c r="R220" s="226">
        <f>Q220*H220</f>
        <v>0.0019499999999999999</v>
      </c>
      <c r="S220" s="226">
        <v>0</v>
      </c>
      <c r="T220" s="22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8" t="s">
        <v>142</v>
      </c>
      <c r="AT220" s="228" t="s">
        <v>125</v>
      </c>
      <c r="AU220" s="228" t="s">
        <v>86</v>
      </c>
      <c r="AY220" s="14" t="s">
        <v>122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4" t="s">
        <v>84</v>
      </c>
      <c r="BK220" s="229">
        <f>ROUND(I220*H220,2)</f>
        <v>0</v>
      </c>
      <c r="BL220" s="14" t="s">
        <v>142</v>
      </c>
      <c r="BM220" s="228" t="s">
        <v>527</v>
      </c>
    </row>
    <row r="221" s="12" customFormat="1" ht="22.8" customHeight="1">
      <c r="A221" s="12"/>
      <c r="B221" s="200"/>
      <c r="C221" s="201"/>
      <c r="D221" s="202" t="s">
        <v>75</v>
      </c>
      <c r="E221" s="214" t="s">
        <v>165</v>
      </c>
      <c r="F221" s="214" t="s">
        <v>528</v>
      </c>
      <c r="G221" s="201"/>
      <c r="H221" s="201"/>
      <c r="I221" s="204"/>
      <c r="J221" s="215">
        <f>BK221</f>
        <v>0</v>
      </c>
      <c r="K221" s="201"/>
      <c r="L221" s="206"/>
      <c r="M221" s="207"/>
      <c r="N221" s="208"/>
      <c r="O221" s="208"/>
      <c r="P221" s="209">
        <f>SUM(P222:P239)</f>
        <v>0</v>
      </c>
      <c r="Q221" s="208"/>
      <c r="R221" s="209">
        <f>SUM(R222:R239)</f>
        <v>71.384181000000012</v>
      </c>
      <c r="S221" s="208"/>
      <c r="T221" s="210">
        <f>SUM(T222:T239)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1" t="s">
        <v>84</v>
      </c>
      <c r="AT221" s="212" t="s">
        <v>75</v>
      </c>
      <c r="AU221" s="212" t="s">
        <v>84</v>
      </c>
      <c r="AY221" s="211" t="s">
        <v>122</v>
      </c>
      <c r="BK221" s="213">
        <f>SUM(BK222:BK239)</f>
        <v>0</v>
      </c>
    </row>
    <row r="222" s="2" customFormat="1" ht="24.15" customHeight="1">
      <c r="A222" s="35"/>
      <c r="B222" s="36"/>
      <c r="C222" s="216" t="s">
        <v>529</v>
      </c>
      <c r="D222" s="216" t="s">
        <v>125</v>
      </c>
      <c r="E222" s="217" t="s">
        <v>530</v>
      </c>
      <c r="F222" s="218" t="s">
        <v>531</v>
      </c>
      <c r="G222" s="219" t="s">
        <v>384</v>
      </c>
      <c r="H222" s="220">
        <v>5</v>
      </c>
      <c r="I222" s="221"/>
      <c r="J222" s="222">
        <f>ROUND(I222*H222,2)</f>
        <v>0</v>
      </c>
      <c r="K222" s="223"/>
      <c r="L222" s="41"/>
      <c r="M222" s="224" t="s">
        <v>1</v>
      </c>
      <c r="N222" s="225" t="s">
        <v>41</v>
      </c>
      <c r="O222" s="88"/>
      <c r="P222" s="226">
        <f>O222*H222</f>
        <v>0</v>
      </c>
      <c r="Q222" s="226">
        <v>0.00069999999999999999</v>
      </c>
      <c r="R222" s="226">
        <f>Q222*H222</f>
        <v>0.0035000000000000001</v>
      </c>
      <c r="S222" s="226">
        <v>0</v>
      </c>
      <c r="T222" s="22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8" t="s">
        <v>142</v>
      </c>
      <c r="AT222" s="228" t="s">
        <v>125</v>
      </c>
      <c r="AU222" s="228" t="s">
        <v>86</v>
      </c>
      <c r="AY222" s="14" t="s">
        <v>122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4" t="s">
        <v>84</v>
      </c>
      <c r="BK222" s="229">
        <f>ROUND(I222*H222,2)</f>
        <v>0</v>
      </c>
      <c r="BL222" s="14" t="s">
        <v>142</v>
      </c>
      <c r="BM222" s="228" t="s">
        <v>532</v>
      </c>
    </row>
    <row r="223" s="2" customFormat="1" ht="16.5" customHeight="1">
      <c r="A223" s="35"/>
      <c r="B223" s="36"/>
      <c r="C223" s="235" t="s">
        <v>533</v>
      </c>
      <c r="D223" s="235" t="s">
        <v>215</v>
      </c>
      <c r="E223" s="236" t="s">
        <v>534</v>
      </c>
      <c r="F223" s="237" t="s">
        <v>535</v>
      </c>
      <c r="G223" s="238" t="s">
        <v>384</v>
      </c>
      <c r="H223" s="239">
        <v>2</v>
      </c>
      <c r="I223" s="240"/>
      <c r="J223" s="241">
        <f>ROUND(I223*H223,2)</f>
        <v>0</v>
      </c>
      <c r="K223" s="242"/>
      <c r="L223" s="243"/>
      <c r="M223" s="244" t="s">
        <v>1</v>
      </c>
      <c r="N223" s="245" t="s">
        <v>41</v>
      </c>
      <c r="O223" s="88"/>
      <c r="P223" s="226">
        <f>O223*H223</f>
        <v>0</v>
      </c>
      <c r="Q223" s="226">
        <v>0.0040000000000000001</v>
      </c>
      <c r="R223" s="226">
        <f>Q223*H223</f>
        <v>0.0080000000000000002</v>
      </c>
      <c r="S223" s="226">
        <v>0</v>
      </c>
      <c r="T223" s="22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8" t="s">
        <v>159</v>
      </c>
      <c r="AT223" s="228" t="s">
        <v>215</v>
      </c>
      <c r="AU223" s="228" t="s">
        <v>86</v>
      </c>
      <c r="AY223" s="14" t="s">
        <v>122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14" t="s">
        <v>84</v>
      </c>
      <c r="BK223" s="229">
        <f>ROUND(I223*H223,2)</f>
        <v>0</v>
      </c>
      <c r="BL223" s="14" t="s">
        <v>142</v>
      </c>
      <c r="BM223" s="228" t="s">
        <v>536</v>
      </c>
    </row>
    <row r="224" s="2" customFormat="1" ht="24.15" customHeight="1">
      <c r="A224" s="35"/>
      <c r="B224" s="36"/>
      <c r="C224" s="235" t="s">
        <v>537</v>
      </c>
      <c r="D224" s="235" t="s">
        <v>215</v>
      </c>
      <c r="E224" s="236" t="s">
        <v>538</v>
      </c>
      <c r="F224" s="237" t="s">
        <v>539</v>
      </c>
      <c r="G224" s="238" t="s">
        <v>384</v>
      </c>
      <c r="H224" s="239">
        <v>2</v>
      </c>
      <c r="I224" s="240"/>
      <c r="J224" s="241">
        <f>ROUND(I224*H224,2)</f>
        <v>0</v>
      </c>
      <c r="K224" s="242"/>
      <c r="L224" s="243"/>
      <c r="M224" s="244" t="s">
        <v>1</v>
      </c>
      <c r="N224" s="245" t="s">
        <v>41</v>
      </c>
      <c r="O224" s="88"/>
      <c r="P224" s="226">
        <f>O224*H224</f>
        <v>0</v>
      </c>
      <c r="Q224" s="226">
        <v>0.0025999999999999999</v>
      </c>
      <c r="R224" s="226">
        <f>Q224*H224</f>
        <v>0.0051999999999999998</v>
      </c>
      <c r="S224" s="226">
        <v>0</v>
      </c>
      <c r="T224" s="227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8" t="s">
        <v>159</v>
      </c>
      <c r="AT224" s="228" t="s">
        <v>215</v>
      </c>
      <c r="AU224" s="228" t="s">
        <v>86</v>
      </c>
      <c r="AY224" s="14" t="s">
        <v>122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14" t="s">
        <v>84</v>
      </c>
      <c r="BK224" s="229">
        <f>ROUND(I224*H224,2)</f>
        <v>0</v>
      </c>
      <c r="BL224" s="14" t="s">
        <v>142</v>
      </c>
      <c r="BM224" s="228" t="s">
        <v>540</v>
      </c>
    </row>
    <row r="225" s="2" customFormat="1" ht="16.5" customHeight="1">
      <c r="A225" s="35"/>
      <c r="B225" s="36"/>
      <c r="C225" s="235" t="s">
        <v>541</v>
      </c>
      <c r="D225" s="235" t="s">
        <v>215</v>
      </c>
      <c r="E225" s="236" t="s">
        <v>542</v>
      </c>
      <c r="F225" s="237" t="s">
        <v>543</v>
      </c>
      <c r="G225" s="238" t="s">
        <v>384</v>
      </c>
      <c r="H225" s="239">
        <v>1</v>
      </c>
      <c r="I225" s="240"/>
      <c r="J225" s="241">
        <f>ROUND(I225*H225,2)</f>
        <v>0</v>
      </c>
      <c r="K225" s="242"/>
      <c r="L225" s="243"/>
      <c r="M225" s="244" t="s">
        <v>1</v>
      </c>
      <c r="N225" s="245" t="s">
        <v>41</v>
      </c>
      <c r="O225" s="88"/>
      <c r="P225" s="226">
        <f>O225*H225</f>
        <v>0</v>
      </c>
      <c r="Q225" s="226">
        <v>0.0016999999999999999</v>
      </c>
      <c r="R225" s="226">
        <f>Q225*H225</f>
        <v>0.0016999999999999999</v>
      </c>
      <c r="S225" s="226">
        <v>0</v>
      </c>
      <c r="T225" s="227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8" t="s">
        <v>159</v>
      </c>
      <c r="AT225" s="228" t="s">
        <v>215</v>
      </c>
      <c r="AU225" s="228" t="s">
        <v>86</v>
      </c>
      <c r="AY225" s="14" t="s">
        <v>122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4" t="s">
        <v>84</v>
      </c>
      <c r="BK225" s="229">
        <f>ROUND(I225*H225,2)</f>
        <v>0</v>
      </c>
      <c r="BL225" s="14" t="s">
        <v>142</v>
      </c>
      <c r="BM225" s="228" t="s">
        <v>544</v>
      </c>
    </row>
    <row r="226" s="2" customFormat="1" ht="24.15" customHeight="1">
      <c r="A226" s="35"/>
      <c r="B226" s="36"/>
      <c r="C226" s="216" t="s">
        <v>545</v>
      </c>
      <c r="D226" s="216" t="s">
        <v>125</v>
      </c>
      <c r="E226" s="217" t="s">
        <v>546</v>
      </c>
      <c r="F226" s="218" t="s">
        <v>547</v>
      </c>
      <c r="G226" s="219" t="s">
        <v>384</v>
      </c>
      <c r="H226" s="220">
        <v>4</v>
      </c>
      <c r="I226" s="221"/>
      <c r="J226" s="222">
        <f>ROUND(I226*H226,2)</f>
        <v>0</v>
      </c>
      <c r="K226" s="223"/>
      <c r="L226" s="41"/>
      <c r="M226" s="224" t="s">
        <v>1</v>
      </c>
      <c r="N226" s="225" t="s">
        <v>41</v>
      </c>
      <c r="O226" s="88"/>
      <c r="P226" s="226">
        <f>O226*H226</f>
        <v>0</v>
      </c>
      <c r="Q226" s="226">
        <v>0.10940999999999999</v>
      </c>
      <c r="R226" s="226">
        <f>Q226*H226</f>
        <v>0.43763999999999997</v>
      </c>
      <c r="S226" s="226">
        <v>0</v>
      </c>
      <c r="T226" s="22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8" t="s">
        <v>142</v>
      </c>
      <c r="AT226" s="228" t="s">
        <v>125</v>
      </c>
      <c r="AU226" s="228" t="s">
        <v>86</v>
      </c>
      <c r="AY226" s="14" t="s">
        <v>122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14" t="s">
        <v>84</v>
      </c>
      <c r="BK226" s="229">
        <f>ROUND(I226*H226,2)</f>
        <v>0</v>
      </c>
      <c r="BL226" s="14" t="s">
        <v>142</v>
      </c>
      <c r="BM226" s="228" t="s">
        <v>548</v>
      </c>
    </row>
    <row r="227" s="2" customFormat="1" ht="21.75" customHeight="1">
      <c r="A227" s="35"/>
      <c r="B227" s="36"/>
      <c r="C227" s="235" t="s">
        <v>549</v>
      </c>
      <c r="D227" s="235" t="s">
        <v>215</v>
      </c>
      <c r="E227" s="236" t="s">
        <v>550</v>
      </c>
      <c r="F227" s="237" t="s">
        <v>551</v>
      </c>
      <c r="G227" s="238" t="s">
        <v>384</v>
      </c>
      <c r="H227" s="239">
        <v>4</v>
      </c>
      <c r="I227" s="240"/>
      <c r="J227" s="241">
        <f>ROUND(I227*H227,2)</f>
        <v>0</v>
      </c>
      <c r="K227" s="242"/>
      <c r="L227" s="243"/>
      <c r="M227" s="244" t="s">
        <v>1</v>
      </c>
      <c r="N227" s="245" t="s">
        <v>41</v>
      </c>
      <c r="O227" s="88"/>
      <c r="P227" s="226">
        <f>O227*H227</f>
        <v>0</v>
      </c>
      <c r="Q227" s="226">
        <v>0.0061000000000000004</v>
      </c>
      <c r="R227" s="226">
        <f>Q227*H227</f>
        <v>0.024400000000000002</v>
      </c>
      <c r="S227" s="226">
        <v>0</v>
      </c>
      <c r="T227" s="227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8" t="s">
        <v>159</v>
      </c>
      <c r="AT227" s="228" t="s">
        <v>215</v>
      </c>
      <c r="AU227" s="228" t="s">
        <v>86</v>
      </c>
      <c r="AY227" s="14" t="s">
        <v>122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14" t="s">
        <v>84</v>
      </c>
      <c r="BK227" s="229">
        <f>ROUND(I227*H227,2)</f>
        <v>0</v>
      </c>
      <c r="BL227" s="14" t="s">
        <v>142</v>
      </c>
      <c r="BM227" s="228" t="s">
        <v>552</v>
      </c>
    </row>
    <row r="228" s="2" customFormat="1" ht="16.5" customHeight="1">
      <c r="A228" s="35"/>
      <c r="B228" s="36"/>
      <c r="C228" s="235" t="s">
        <v>553</v>
      </c>
      <c r="D228" s="235" t="s">
        <v>215</v>
      </c>
      <c r="E228" s="236" t="s">
        <v>554</v>
      </c>
      <c r="F228" s="237" t="s">
        <v>555</v>
      </c>
      <c r="G228" s="238" t="s">
        <v>384</v>
      </c>
      <c r="H228" s="239">
        <v>4</v>
      </c>
      <c r="I228" s="240"/>
      <c r="J228" s="241">
        <f>ROUND(I228*H228,2)</f>
        <v>0</v>
      </c>
      <c r="K228" s="242"/>
      <c r="L228" s="243"/>
      <c r="M228" s="244" t="s">
        <v>1</v>
      </c>
      <c r="N228" s="245" t="s">
        <v>41</v>
      </c>
      <c r="O228" s="88"/>
      <c r="P228" s="226">
        <f>O228*H228</f>
        <v>0</v>
      </c>
      <c r="Q228" s="226">
        <v>0.0030000000000000001</v>
      </c>
      <c r="R228" s="226">
        <f>Q228*H228</f>
        <v>0.012</v>
      </c>
      <c r="S228" s="226">
        <v>0</v>
      </c>
      <c r="T228" s="22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8" t="s">
        <v>159</v>
      </c>
      <c r="AT228" s="228" t="s">
        <v>215</v>
      </c>
      <c r="AU228" s="228" t="s">
        <v>86</v>
      </c>
      <c r="AY228" s="14" t="s">
        <v>122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14" t="s">
        <v>84</v>
      </c>
      <c r="BK228" s="229">
        <f>ROUND(I228*H228,2)</f>
        <v>0</v>
      </c>
      <c r="BL228" s="14" t="s">
        <v>142</v>
      </c>
      <c r="BM228" s="228" t="s">
        <v>556</v>
      </c>
    </row>
    <row r="229" s="2" customFormat="1" ht="21.75" customHeight="1">
      <c r="A229" s="35"/>
      <c r="B229" s="36"/>
      <c r="C229" s="235" t="s">
        <v>557</v>
      </c>
      <c r="D229" s="235" t="s">
        <v>215</v>
      </c>
      <c r="E229" s="236" t="s">
        <v>558</v>
      </c>
      <c r="F229" s="237" t="s">
        <v>559</v>
      </c>
      <c r="G229" s="238" t="s">
        <v>384</v>
      </c>
      <c r="H229" s="239">
        <v>5</v>
      </c>
      <c r="I229" s="240"/>
      <c r="J229" s="241">
        <f>ROUND(I229*H229,2)</f>
        <v>0</v>
      </c>
      <c r="K229" s="242"/>
      <c r="L229" s="243"/>
      <c r="M229" s="244" t="s">
        <v>1</v>
      </c>
      <c r="N229" s="245" t="s">
        <v>41</v>
      </c>
      <c r="O229" s="88"/>
      <c r="P229" s="226">
        <f>O229*H229</f>
        <v>0</v>
      </c>
      <c r="Q229" s="226">
        <v>0.00035</v>
      </c>
      <c r="R229" s="226">
        <f>Q229*H229</f>
        <v>0.00175</v>
      </c>
      <c r="S229" s="226">
        <v>0</v>
      </c>
      <c r="T229" s="227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8" t="s">
        <v>159</v>
      </c>
      <c r="AT229" s="228" t="s">
        <v>215</v>
      </c>
      <c r="AU229" s="228" t="s">
        <v>86</v>
      </c>
      <c r="AY229" s="14" t="s">
        <v>122</v>
      </c>
      <c r="BE229" s="229">
        <f>IF(N229="základní",J229,0)</f>
        <v>0</v>
      </c>
      <c r="BF229" s="229">
        <f>IF(N229="snížená",J229,0)</f>
        <v>0</v>
      </c>
      <c r="BG229" s="229">
        <f>IF(N229="zákl. přenesená",J229,0)</f>
        <v>0</v>
      </c>
      <c r="BH229" s="229">
        <f>IF(N229="sníž. přenesená",J229,0)</f>
        <v>0</v>
      </c>
      <c r="BI229" s="229">
        <f>IF(N229="nulová",J229,0)</f>
        <v>0</v>
      </c>
      <c r="BJ229" s="14" t="s">
        <v>84</v>
      </c>
      <c r="BK229" s="229">
        <f>ROUND(I229*H229,2)</f>
        <v>0</v>
      </c>
      <c r="BL229" s="14" t="s">
        <v>142</v>
      </c>
      <c r="BM229" s="228" t="s">
        <v>560</v>
      </c>
    </row>
    <row r="230" s="2" customFormat="1" ht="16.5" customHeight="1">
      <c r="A230" s="35"/>
      <c r="B230" s="36"/>
      <c r="C230" s="235" t="s">
        <v>561</v>
      </c>
      <c r="D230" s="235" t="s">
        <v>215</v>
      </c>
      <c r="E230" s="236" t="s">
        <v>562</v>
      </c>
      <c r="F230" s="237" t="s">
        <v>563</v>
      </c>
      <c r="G230" s="238" t="s">
        <v>384</v>
      </c>
      <c r="H230" s="239">
        <v>4</v>
      </c>
      <c r="I230" s="240"/>
      <c r="J230" s="241">
        <f>ROUND(I230*H230,2)</f>
        <v>0</v>
      </c>
      <c r="K230" s="242"/>
      <c r="L230" s="243"/>
      <c r="M230" s="244" t="s">
        <v>1</v>
      </c>
      <c r="N230" s="245" t="s">
        <v>41</v>
      </c>
      <c r="O230" s="88"/>
      <c r="P230" s="226">
        <f>O230*H230</f>
        <v>0</v>
      </c>
      <c r="Q230" s="226">
        <v>0.00010000000000000001</v>
      </c>
      <c r="R230" s="226">
        <f>Q230*H230</f>
        <v>0.00040000000000000002</v>
      </c>
      <c r="S230" s="226">
        <v>0</v>
      </c>
      <c r="T230" s="227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8" t="s">
        <v>159</v>
      </c>
      <c r="AT230" s="228" t="s">
        <v>215</v>
      </c>
      <c r="AU230" s="228" t="s">
        <v>86</v>
      </c>
      <c r="AY230" s="14" t="s">
        <v>122</v>
      </c>
      <c r="BE230" s="229">
        <f>IF(N230="základní",J230,0)</f>
        <v>0</v>
      </c>
      <c r="BF230" s="229">
        <f>IF(N230="snížená",J230,0)</f>
        <v>0</v>
      </c>
      <c r="BG230" s="229">
        <f>IF(N230="zákl. přenesená",J230,0)</f>
        <v>0</v>
      </c>
      <c r="BH230" s="229">
        <f>IF(N230="sníž. přenesená",J230,0)</f>
        <v>0</v>
      </c>
      <c r="BI230" s="229">
        <f>IF(N230="nulová",J230,0)</f>
        <v>0</v>
      </c>
      <c r="BJ230" s="14" t="s">
        <v>84</v>
      </c>
      <c r="BK230" s="229">
        <f>ROUND(I230*H230,2)</f>
        <v>0</v>
      </c>
      <c r="BL230" s="14" t="s">
        <v>142</v>
      </c>
      <c r="BM230" s="228" t="s">
        <v>564</v>
      </c>
    </row>
    <row r="231" s="2" customFormat="1" ht="49.05" customHeight="1">
      <c r="A231" s="35"/>
      <c r="B231" s="36"/>
      <c r="C231" s="216" t="s">
        <v>565</v>
      </c>
      <c r="D231" s="216" t="s">
        <v>125</v>
      </c>
      <c r="E231" s="217" t="s">
        <v>566</v>
      </c>
      <c r="F231" s="218" t="s">
        <v>567</v>
      </c>
      <c r="G231" s="219" t="s">
        <v>274</v>
      </c>
      <c r="H231" s="220">
        <v>177</v>
      </c>
      <c r="I231" s="221"/>
      <c r="J231" s="222">
        <f>ROUND(I231*H231,2)</f>
        <v>0</v>
      </c>
      <c r="K231" s="223"/>
      <c r="L231" s="41"/>
      <c r="M231" s="224" t="s">
        <v>1</v>
      </c>
      <c r="N231" s="225" t="s">
        <v>41</v>
      </c>
      <c r="O231" s="88"/>
      <c r="P231" s="226">
        <f>O231*H231</f>
        <v>0</v>
      </c>
      <c r="Q231" s="226">
        <v>0.15540000000000001</v>
      </c>
      <c r="R231" s="226">
        <f>Q231*H231</f>
        <v>27.505800000000001</v>
      </c>
      <c r="S231" s="226">
        <v>0</v>
      </c>
      <c r="T231" s="227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8" t="s">
        <v>142</v>
      </c>
      <c r="AT231" s="228" t="s">
        <v>125</v>
      </c>
      <c r="AU231" s="228" t="s">
        <v>86</v>
      </c>
      <c r="AY231" s="14" t="s">
        <v>122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4" t="s">
        <v>84</v>
      </c>
      <c r="BK231" s="229">
        <f>ROUND(I231*H231,2)</f>
        <v>0</v>
      </c>
      <c r="BL231" s="14" t="s">
        <v>142</v>
      </c>
      <c r="BM231" s="228" t="s">
        <v>568</v>
      </c>
    </row>
    <row r="232" s="2" customFormat="1" ht="16.5" customHeight="1">
      <c r="A232" s="35"/>
      <c r="B232" s="36"/>
      <c r="C232" s="235" t="s">
        <v>569</v>
      </c>
      <c r="D232" s="235" t="s">
        <v>215</v>
      </c>
      <c r="E232" s="236" t="s">
        <v>570</v>
      </c>
      <c r="F232" s="237" t="s">
        <v>571</v>
      </c>
      <c r="G232" s="238" t="s">
        <v>274</v>
      </c>
      <c r="H232" s="239">
        <v>145.14500000000001</v>
      </c>
      <c r="I232" s="240"/>
      <c r="J232" s="241">
        <f>ROUND(I232*H232,2)</f>
        <v>0</v>
      </c>
      <c r="K232" s="242"/>
      <c r="L232" s="243"/>
      <c r="M232" s="244" t="s">
        <v>1</v>
      </c>
      <c r="N232" s="245" t="s">
        <v>41</v>
      </c>
      <c r="O232" s="88"/>
      <c r="P232" s="226">
        <f>O232*H232</f>
        <v>0</v>
      </c>
      <c r="Q232" s="226">
        <v>0.081000000000000003</v>
      </c>
      <c r="R232" s="226">
        <f>Q232*H232</f>
        <v>11.756745</v>
      </c>
      <c r="S232" s="226">
        <v>0</v>
      </c>
      <c r="T232" s="227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8" t="s">
        <v>159</v>
      </c>
      <c r="AT232" s="228" t="s">
        <v>215</v>
      </c>
      <c r="AU232" s="228" t="s">
        <v>86</v>
      </c>
      <c r="AY232" s="14" t="s">
        <v>122</v>
      </c>
      <c r="BE232" s="229">
        <f>IF(N232="základní",J232,0)</f>
        <v>0</v>
      </c>
      <c r="BF232" s="229">
        <f>IF(N232="snížená",J232,0)</f>
        <v>0</v>
      </c>
      <c r="BG232" s="229">
        <f>IF(N232="zákl. přenesená",J232,0)</f>
        <v>0</v>
      </c>
      <c r="BH232" s="229">
        <f>IF(N232="sníž. přenesená",J232,0)</f>
        <v>0</v>
      </c>
      <c r="BI232" s="229">
        <f>IF(N232="nulová",J232,0)</f>
        <v>0</v>
      </c>
      <c r="BJ232" s="14" t="s">
        <v>84</v>
      </c>
      <c r="BK232" s="229">
        <f>ROUND(I232*H232,2)</f>
        <v>0</v>
      </c>
      <c r="BL232" s="14" t="s">
        <v>142</v>
      </c>
      <c r="BM232" s="228" t="s">
        <v>572</v>
      </c>
    </row>
    <row r="233" s="2" customFormat="1" ht="21.75" customHeight="1">
      <c r="A233" s="35"/>
      <c r="B233" s="36"/>
      <c r="C233" s="235" t="s">
        <v>573</v>
      </c>
      <c r="D233" s="235" t="s">
        <v>215</v>
      </c>
      <c r="E233" s="236" t="s">
        <v>574</v>
      </c>
      <c r="F233" s="237" t="s">
        <v>575</v>
      </c>
      <c r="G233" s="238" t="s">
        <v>274</v>
      </c>
      <c r="H233" s="239">
        <v>28.420000000000002</v>
      </c>
      <c r="I233" s="240"/>
      <c r="J233" s="241">
        <f>ROUND(I233*H233,2)</f>
        <v>0</v>
      </c>
      <c r="K233" s="242"/>
      <c r="L233" s="243"/>
      <c r="M233" s="244" t="s">
        <v>1</v>
      </c>
      <c r="N233" s="245" t="s">
        <v>41</v>
      </c>
      <c r="O233" s="88"/>
      <c r="P233" s="226">
        <f>O233*H233</f>
        <v>0</v>
      </c>
      <c r="Q233" s="226">
        <v>0.048300000000000003</v>
      </c>
      <c r="R233" s="226">
        <f>Q233*H233</f>
        <v>1.3726860000000001</v>
      </c>
      <c r="S233" s="226">
        <v>0</v>
      </c>
      <c r="T233" s="227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8" t="s">
        <v>159</v>
      </c>
      <c r="AT233" s="228" t="s">
        <v>215</v>
      </c>
      <c r="AU233" s="228" t="s">
        <v>86</v>
      </c>
      <c r="AY233" s="14" t="s">
        <v>122</v>
      </c>
      <c r="BE233" s="229">
        <f>IF(N233="základní",J233,0)</f>
        <v>0</v>
      </c>
      <c r="BF233" s="229">
        <f>IF(N233="snížená",J233,0)</f>
        <v>0</v>
      </c>
      <c r="BG233" s="229">
        <f>IF(N233="zákl. přenesená",J233,0)</f>
        <v>0</v>
      </c>
      <c r="BH233" s="229">
        <f>IF(N233="sníž. přenesená",J233,0)</f>
        <v>0</v>
      </c>
      <c r="BI233" s="229">
        <f>IF(N233="nulová",J233,0)</f>
        <v>0</v>
      </c>
      <c r="BJ233" s="14" t="s">
        <v>84</v>
      </c>
      <c r="BK233" s="229">
        <f>ROUND(I233*H233,2)</f>
        <v>0</v>
      </c>
      <c r="BL233" s="14" t="s">
        <v>142</v>
      </c>
      <c r="BM233" s="228" t="s">
        <v>576</v>
      </c>
    </row>
    <row r="234" s="2" customFormat="1" ht="24.15" customHeight="1">
      <c r="A234" s="35"/>
      <c r="B234" s="36"/>
      <c r="C234" s="235" t="s">
        <v>577</v>
      </c>
      <c r="D234" s="235" t="s">
        <v>215</v>
      </c>
      <c r="E234" s="236" t="s">
        <v>578</v>
      </c>
      <c r="F234" s="237" t="s">
        <v>579</v>
      </c>
      <c r="G234" s="238" t="s">
        <v>274</v>
      </c>
      <c r="H234" s="239">
        <v>6.0899999999999999</v>
      </c>
      <c r="I234" s="240"/>
      <c r="J234" s="241">
        <f>ROUND(I234*H234,2)</f>
        <v>0</v>
      </c>
      <c r="K234" s="242"/>
      <c r="L234" s="243"/>
      <c r="M234" s="244" t="s">
        <v>1</v>
      </c>
      <c r="N234" s="245" t="s">
        <v>41</v>
      </c>
      <c r="O234" s="88"/>
      <c r="P234" s="226">
        <f>O234*H234</f>
        <v>0</v>
      </c>
      <c r="Q234" s="226">
        <v>0.064000000000000001</v>
      </c>
      <c r="R234" s="226">
        <f>Q234*H234</f>
        <v>0.38976</v>
      </c>
      <c r="S234" s="226">
        <v>0</v>
      </c>
      <c r="T234" s="227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8" t="s">
        <v>159</v>
      </c>
      <c r="AT234" s="228" t="s">
        <v>215</v>
      </c>
      <c r="AU234" s="228" t="s">
        <v>86</v>
      </c>
      <c r="AY234" s="14" t="s">
        <v>122</v>
      </c>
      <c r="BE234" s="229">
        <f>IF(N234="základní",J234,0)</f>
        <v>0</v>
      </c>
      <c r="BF234" s="229">
        <f>IF(N234="snížená",J234,0)</f>
        <v>0</v>
      </c>
      <c r="BG234" s="229">
        <f>IF(N234="zákl. přenesená",J234,0)</f>
        <v>0</v>
      </c>
      <c r="BH234" s="229">
        <f>IF(N234="sníž. přenesená",J234,0)</f>
        <v>0</v>
      </c>
      <c r="BI234" s="229">
        <f>IF(N234="nulová",J234,0)</f>
        <v>0</v>
      </c>
      <c r="BJ234" s="14" t="s">
        <v>84</v>
      </c>
      <c r="BK234" s="229">
        <f>ROUND(I234*H234,2)</f>
        <v>0</v>
      </c>
      <c r="BL234" s="14" t="s">
        <v>142</v>
      </c>
      <c r="BM234" s="228" t="s">
        <v>580</v>
      </c>
    </row>
    <row r="235" s="2" customFormat="1" ht="49.05" customHeight="1">
      <c r="A235" s="35"/>
      <c r="B235" s="36"/>
      <c r="C235" s="216" t="s">
        <v>581</v>
      </c>
      <c r="D235" s="216" t="s">
        <v>125</v>
      </c>
      <c r="E235" s="217" t="s">
        <v>582</v>
      </c>
      <c r="F235" s="218" t="s">
        <v>583</v>
      </c>
      <c r="G235" s="219" t="s">
        <v>274</v>
      </c>
      <c r="H235" s="220">
        <v>15</v>
      </c>
      <c r="I235" s="221"/>
      <c r="J235" s="222">
        <f>ROUND(I235*H235,2)</f>
        <v>0</v>
      </c>
      <c r="K235" s="223"/>
      <c r="L235" s="41"/>
      <c r="M235" s="224" t="s">
        <v>1</v>
      </c>
      <c r="N235" s="225" t="s">
        <v>41</v>
      </c>
      <c r="O235" s="88"/>
      <c r="P235" s="226">
        <f>O235*H235</f>
        <v>0</v>
      </c>
      <c r="Q235" s="226">
        <v>0.16849</v>
      </c>
      <c r="R235" s="226">
        <f>Q235*H235</f>
        <v>2.5273500000000002</v>
      </c>
      <c r="S235" s="226">
        <v>0</v>
      </c>
      <c r="T235" s="227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8" t="s">
        <v>142</v>
      </c>
      <c r="AT235" s="228" t="s">
        <v>125</v>
      </c>
      <c r="AU235" s="228" t="s">
        <v>86</v>
      </c>
      <c r="AY235" s="14" t="s">
        <v>122</v>
      </c>
      <c r="BE235" s="229">
        <f>IF(N235="základní",J235,0)</f>
        <v>0</v>
      </c>
      <c r="BF235" s="229">
        <f>IF(N235="snížená",J235,0)</f>
        <v>0</v>
      </c>
      <c r="BG235" s="229">
        <f>IF(N235="zákl. přenesená",J235,0)</f>
        <v>0</v>
      </c>
      <c r="BH235" s="229">
        <f>IF(N235="sníž. přenesená",J235,0)</f>
        <v>0</v>
      </c>
      <c r="BI235" s="229">
        <f>IF(N235="nulová",J235,0)</f>
        <v>0</v>
      </c>
      <c r="BJ235" s="14" t="s">
        <v>84</v>
      </c>
      <c r="BK235" s="229">
        <f>ROUND(I235*H235,2)</f>
        <v>0</v>
      </c>
      <c r="BL235" s="14" t="s">
        <v>142</v>
      </c>
      <c r="BM235" s="228" t="s">
        <v>584</v>
      </c>
    </row>
    <row r="236" s="2" customFormat="1" ht="49.05" customHeight="1">
      <c r="A236" s="35"/>
      <c r="B236" s="36"/>
      <c r="C236" s="216" t="s">
        <v>585</v>
      </c>
      <c r="D236" s="216" t="s">
        <v>125</v>
      </c>
      <c r="E236" s="217" t="s">
        <v>586</v>
      </c>
      <c r="F236" s="218" t="s">
        <v>587</v>
      </c>
      <c r="G236" s="219" t="s">
        <v>274</v>
      </c>
      <c r="H236" s="220">
        <v>140</v>
      </c>
      <c r="I236" s="221"/>
      <c r="J236" s="222">
        <f>ROUND(I236*H236,2)</f>
        <v>0</v>
      </c>
      <c r="K236" s="223"/>
      <c r="L236" s="41"/>
      <c r="M236" s="224" t="s">
        <v>1</v>
      </c>
      <c r="N236" s="225" t="s">
        <v>41</v>
      </c>
      <c r="O236" s="88"/>
      <c r="P236" s="226">
        <f>O236*H236</f>
        <v>0</v>
      </c>
      <c r="Q236" s="226">
        <v>0.1295</v>
      </c>
      <c r="R236" s="226">
        <f>Q236*H236</f>
        <v>18.129999999999999</v>
      </c>
      <c r="S236" s="226">
        <v>0</v>
      </c>
      <c r="T236" s="227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28" t="s">
        <v>142</v>
      </c>
      <c r="AT236" s="228" t="s">
        <v>125</v>
      </c>
      <c r="AU236" s="228" t="s">
        <v>86</v>
      </c>
      <c r="AY236" s="14" t="s">
        <v>122</v>
      </c>
      <c r="BE236" s="229">
        <f>IF(N236="základní",J236,0)</f>
        <v>0</v>
      </c>
      <c r="BF236" s="229">
        <f>IF(N236="snížená",J236,0)</f>
        <v>0</v>
      </c>
      <c r="BG236" s="229">
        <f>IF(N236="zákl. přenesená",J236,0)</f>
        <v>0</v>
      </c>
      <c r="BH236" s="229">
        <f>IF(N236="sníž. přenesená",J236,0)</f>
        <v>0</v>
      </c>
      <c r="BI236" s="229">
        <f>IF(N236="nulová",J236,0)</f>
        <v>0</v>
      </c>
      <c r="BJ236" s="14" t="s">
        <v>84</v>
      </c>
      <c r="BK236" s="229">
        <f>ROUND(I236*H236,2)</f>
        <v>0</v>
      </c>
      <c r="BL236" s="14" t="s">
        <v>142</v>
      </c>
      <c r="BM236" s="228" t="s">
        <v>588</v>
      </c>
    </row>
    <row r="237" s="2" customFormat="1" ht="16.5" customHeight="1">
      <c r="A237" s="35"/>
      <c r="B237" s="36"/>
      <c r="C237" s="235" t="s">
        <v>589</v>
      </c>
      <c r="D237" s="235" t="s">
        <v>215</v>
      </c>
      <c r="E237" s="236" t="s">
        <v>590</v>
      </c>
      <c r="F237" s="237" t="s">
        <v>591</v>
      </c>
      <c r="G237" s="238" t="s">
        <v>274</v>
      </c>
      <c r="H237" s="239">
        <v>157.32499999999999</v>
      </c>
      <c r="I237" s="240"/>
      <c r="J237" s="241">
        <f>ROUND(I237*H237,2)</f>
        <v>0</v>
      </c>
      <c r="K237" s="242"/>
      <c r="L237" s="243"/>
      <c r="M237" s="244" t="s">
        <v>1</v>
      </c>
      <c r="N237" s="245" t="s">
        <v>41</v>
      </c>
      <c r="O237" s="88"/>
      <c r="P237" s="226">
        <f>O237*H237</f>
        <v>0</v>
      </c>
      <c r="Q237" s="226">
        <v>0.058000000000000003</v>
      </c>
      <c r="R237" s="226">
        <f>Q237*H237</f>
        <v>9.1248500000000003</v>
      </c>
      <c r="S237" s="226">
        <v>0</v>
      </c>
      <c r="T237" s="227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8" t="s">
        <v>159</v>
      </c>
      <c r="AT237" s="228" t="s">
        <v>215</v>
      </c>
      <c r="AU237" s="228" t="s">
        <v>86</v>
      </c>
      <c r="AY237" s="14" t="s">
        <v>122</v>
      </c>
      <c r="BE237" s="229">
        <f>IF(N237="základní",J237,0)</f>
        <v>0</v>
      </c>
      <c r="BF237" s="229">
        <f>IF(N237="snížená",J237,0)</f>
        <v>0</v>
      </c>
      <c r="BG237" s="229">
        <f>IF(N237="zákl. přenesená",J237,0)</f>
        <v>0</v>
      </c>
      <c r="BH237" s="229">
        <f>IF(N237="sníž. přenesená",J237,0)</f>
        <v>0</v>
      </c>
      <c r="BI237" s="229">
        <f>IF(N237="nulová",J237,0)</f>
        <v>0</v>
      </c>
      <c r="BJ237" s="14" t="s">
        <v>84</v>
      </c>
      <c r="BK237" s="229">
        <f>ROUND(I237*H237,2)</f>
        <v>0</v>
      </c>
      <c r="BL237" s="14" t="s">
        <v>142</v>
      </c>
      <c r="BM237" s="228" t="s">
        <v>592</v>
      </c>
    </row>
    <row r="238" s="2" customFormat="1" ht="55.5" customHeight="1">
      <c r="A238" s="35"/>
      <c r="B238" s="36"/>
      <c r="C238" s="216" t="s">
        <v>593</v>
      </c>
      <c r="D238" s="216" t="s">
        <v>125</v>
      </c>
      <c r="E238" s="217" t="s">
        <v>594</v>
      </c>
      <c r="F238" s="218" t="s">
        <v>595</v>
      </c>
      <c r="G238" s="219" t="s">
        <v>274</v>
      </c>
      <c r="H238" s="220">
        <v>164.80000000000001</v>
      </c>
      <c r="I238" s="221"/>
      <c r="J238" s="222">
        <f>ROUND(I238*H238,2)</f>
        <v>0</v>
      </c>
      <c r="K238" s="223"/>
      <c r="L238" s="41"/>
      <c r="M238" s="224" t="s">
        <v>1</v>
      </c>
      <c r="N238" s="225" t="s">
        <v>41</v>
      </c>
      <c r="O238" s="88"/>
      <c r="P238" s="226">
        <f>O238*H238</f>
        <v>0</v>
      </c>
      <c r="Q238" s="226">
        <v>0.00050000000000000001</v>
      </c>
      <c r="R238" s="226">
        <f>Q238*H238</f>
        <v>0.082400000000000001</v>
      </c>
      <c r="S238" s="226">
        <v>0</v>
      </c>
      <c r="T238" s="227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28" t="s">
        <v>142</v>
      </c>
      <c r="AT238" s="228" t="s">
        <v>125</v>
      </c>
      <c r="AU238" s="228" t="s">
        <v>86</v>
      </c>
      <c r="AY238" s="14" t="s">
        <v>122</v>
      </c>
      <c r="BE238" s="229">
        <f>IF(N238="základní",J238,0)</f>
        <v>0</v>
      </c>
      <c r="BF238" s="229">
        <f>IF(N238="snížená",J238,0)</f>
        <v>0</v>
      </c>
      <c r="BG238" s="229">
        <f>IF(N238="zákl. přenesená",J238,0)</f>
        <v>0</v>
      </c>
      <c r="BH238" s="229">
        <f>IF(N238="sníž. přenesená",J238,0)</f>
        <v>0</v>
      </c>
      <c r="BI238" s="229">
        <f>IF(N238="nulová",J238,0)</f>
        <v>0</v>
      </c>
      <c r="BJ238" s="14" t="s">
        <v>84</v>
      </c>
      <c r="BK238" s="229">
        <f>ROUND(I238*H238,2)</f>
        <v>0</v>
      </c>
      <c r="BL238" s="14" t="s">
        <v>142</v>
      </c>
      <c r="BM238" s="228" t="s">
        <v>596</v>
      </c>
    </row>
    <row r="239" s="2" customFormat="1" ht="16.5" customHeight="1">
      <c r="A239" s="35"/>
      <c r="B239" s="36"/>
      <c r="C239" s="216" t="s">
        <v>597</v>
      </c>
      <c r="D239" s="216" t="s">
        <v>125</v>
      </c>
      <c r="E239" s="217" t="s">
        <v>598</v>
      </c>
      <c r="F239" s="218" t="s">
        <v>599</v>
      </c>
      <c r="G239" s="219" t="s">
        <v>384</v>
      </c>
      <c r="H239" s="220">
        <v>6</v>
      </c>
      <c r="I239" s="221"/>
      <c r="J239" s="222">
        <f>ROUND(I239*H239,2)</f>
        <v>0</v>
      </c>
      <c r="K239" s="223"/>
      <c r="L239" s="41"/>
      <c r="M239" s="224" t="s">
        <v>1</v>
      </c>
      <c r="N239" s="225" t="s">
        <v>41</v>
      </c>
      <c r="O239" s="88"/>
      <c r="P239" s="226">
        <f>O239*H239</f>
        <v>0</v>
      </c>
      <c r="Q239" s="226">
        <v>0</v>
      </c>
      <c r="R239" s="226">
        <f>Q239*H239</f>
        <v>0</v>
      </c>
      <c r="S239" s="226">
        <v>0</v>
      </c>
      <c r="T239" s="227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8" t="s">
        <v>142</v>
      </c>
      <c r="AT239" s="228" t="s">
        <v>125</v>
      </c>
      <c r="AU239" s="228" t="s">
        <v>86</v>
      </c>
      <c r="AY239" s="14" t="s">
        <v>122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14" t="s">
        <v>84</v>
      </c>
      <c r="BK239" s="229">
        <f>ROUND(I239*H239,2)</f>
        <v>0</v>
      </c>
      <c r="BL239" s="14" t="s">
        <v>142</v>
      </c>
      <c r="BM239" s="228" t="s">
        <v>600</v>
      </c>
    </row>
    <row r="240" s="12" customFormat="1" ht="22.8" customHeight="1">
      <c r="A240" s="12"/>
      <c r="B240" s="200"/>
      <c r="C240" s="201"/>
      <c r="D240" s="202" t="s">
        <v>75</v>
      </c>
      <c r="E240" s="214" t="s">
        <v>589</v>
      </c>
      <c r="F240" s="214" t="s">
        <v>601</v>
      </c>
      <c r="G240" s="201"/>
      <c r="H240" s="201"/>
      <c r="I240" s="204"/>
      <c r="J240" s="215">
        <f>BK240</f>
        <v>0</v>
      </c>
      <c r="K240" s="201"/>
      <c r="L240" s="206"/>
      <c r="M240" s="207"/>
      <c r="N240" s="208"/>
      <c r="O240" s="208"/>
      <c r="P240" s="209">
        <f>SUM(P241:P246)</f>
        <v>0</v>
      </c>
      <c r="Q240" s="208"/>
      <c r="R240" s="209">
        <f>SUM(R241:R246)</f>
        <v>0</v>
      </c>
      <c r="S240" s="208"/>
      <c r="T240" s="210">
        <f>SUM(T241:T246)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11" t="s">
        <v>84</v>
      </c>
      <c r="AT240" s="212" t="s">
        <v>75</v>
      </c>
      <c r="AU240" s="212" t="s">
        <v>84</v>
      </c>
      <c r="AY240" s="211" t="s">
        <v>122</v>
      </c>
      <c r="BK240" s="213">
        <f>SUM(BK241:BK246)</f>
        <v>0</v>
      </c>
    </row>
    <row r="241" s="2" customFormat="1" ht="37.8" customHeight="1">
      <c r="A241" s="35"/>
      <c r="B241" s="36"/>
      <c r="C241" s="216" t="s">
        <v>602</v>
      </c>
      <c r="D241" s="216" t="s">
        <v>125</v>
      </c>
      <c r="E241" s="217" t="s">
        <v>603</v>
      </c>
      <c r="F241" s="218" t="s">
        <v>604</v>
      </c>
      <c r="G241" s="219" t="s">
        <v>210</v>
      </c>
      <c r="H241" s="220">
        <v>30.532</v>
      </c>
      <c r="I241" s="221"/>
      <c r="J241" s="222">
        <f>ROUND(I241*H241,2)</f>
        <v>0</v>
      </c>
      <c r="K241" s="223"/>
      <c r="L241" s="41"/>
      <c r="M241" s="224" t="s">
        <v>1</v>
      </c>
      <c r="N241" s="225" t="s">
        <v>41</v>
      </c>
      <c r="O241" s="88"/>
      <c r="P241" s="226">
        <f>O241*H241</f>
        <v>0</v>
      </c>
      <c r="Q241" s="226">
        <v>0</v>
      </c>
      <c r="R241" s="226">
        <f>Q241*H241</f>
        <v>0</v>
      </c>
      <c r="S241" s="226">
        <v>0</v>
      </c>
      <c r="T241" s="227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28" t="s">
        <v>142</v>
      </c>
      <c r="AT241" s="228" t="s">
        <v>125</v>
      </c>
      <c r="AU241" s="228" t="s">
        <v>86</v>
      </c>
      <c r="AY241" s="14" t="s">
        <v>122</v>
      </c>
      <c r="BE241" s="229">
        <f>IF(N241="základní",J241,0)</f>
        <v>0</v>
      </c>
      <c r="BF241" s="229">
        <f>IF(N241="snížená",J241,0)</f>
        <v>0</v>
      </c>
      <c r="BG241" s="229">
        <f>IF(N241="zákl. přenesená",J241,0)</f>
        <v>0</v>
      </c>
      <c r="BH241" s="229">
        <f>IF(N241="sníž. přenesená",J241,0)</f>
        <v>0</v>
      </c>
      <c r="BI241" s="229">
        <f>IF(N241="nulová",J241,0)</f>
        <v>0</v>
      </c>
      <c r="BJ241" s="14" t="s">
        <v>84</v>
      </c>
      <c r="BK241" s="229">
        <f>ROUND(I241*H241,2)</f>
        <v>0</v>
      </c>
      <c r="BL241" s="14" t="s">
        <v>142</v>
      </c>
      <c r="BM241" s="228" t="s">
        <v>605</v>
      </c>
    </row>
    <row r="242" s="2" customFormat="1" ht="37.8" customHeight="1">
      <c r="A242" s="35"/>
      <c r="B242" s="36"/>
      <c r="C242" s="216" t="s">
        <v>606</v>
      </c>
      <c r="D242" s="216" t="s">
        <v>125</v>
      </c>
      <c r="E242" s="217" t="s">
        <v>607</v>
      </c>
      <c r="F242" s="218" t="s">
        <v>608</v>
      </c>
      <c r="G242" s="219" t="s">
        <v>210</v>
      </c>
      <c r="H242" s="220">
        <v>91.596000000000004</v>
      </c>
      <c r="I242" s="221"/>
      <c r="J242" s="222">
        <f>ROUND(I242*H242,2)</f>
        <v>0</v>
      </c>
      <c r="K242" s="223"/>
      <c r="L242" s="41"/>
      <c r="M242" s="224" t="s">
        <v>1</v>
      </c>
      <c r="N242" s="225" t="s">
        <v>41</v>
      </c>
      <c r="O242" s="88"/>
      <c r="P242" s="226">
        <f>O242*H242</f>
        <v>0</v>
      </c>
      <c r="Q242" s="226">
        <v>0</v>
      </c>
      <c r="R242" s="226">
        <f>Q242*H242</f>
        <v>0</v>
      </c>
      <c r="S242" s="226">
        <v>0</v>
      </c>
      <c r="T242" s="227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28" t="s">
        <v>142</v>
      </c>
      <c r="AT242" s="228" t="s">
        <v>125</v>
      </c>
      <c r="AU242" s="228" t="s">
        <v>86</v>
      </c>
      <c r="AY242" s="14" t="s">
        <v>122</v>
      </c>
      <c r="BE242" s="229">
        <f>IF(N242="základní",J242,0)</f>
        <v>0</v>
      </c>
      <c r="BF242" s="229">
        <f>IF(N242="snížená",J242,0)</f>
        <v>0</v>
      </c>
      <c r="BG242" s="229">
        <f>IF(N242="zákl. přenesená",J242,0)</f>
        <v>0</v>
      </c>
      <c r="BH242" s="229">
        <f>IF(N242="sníž. přenesená",J242,0)</f>
        <v>0</v>
      </c>
      <c r="BI242" s="229">
        <f>IF(N242="nulová",J242,0)</f>
        <v>0</v>
      </c>
      <c r="BJ242" s="14" t="s">
        <v>84</v>
      </c>
      <c r="BK242" s="229">
        <f>ROUND(I242*H242,2)</f>
        <v>0</v>
      </c>
      <c r="BL242" s="14" t="s">
        <v>142</v>
      </c>
      <c r="BM242" s="228" t="s">
        <v>609</v>
      </c>
    </row>
    <row r="243" s="2" customFormat="1" ht="37.8" customHeight="1">
      <c r="A243" s="35"/>
      <c r="B243" s="36"/>
      <c r="C243" s="216" t="s">
        <v>610</v>
      </c>
      <c r="D243" s="216" t="s">
        <v>125</v>
      </c>
      <c r="E243" s="217" t="s">
        <v>611</v>
      </c>
      <c r="F243" s="218" t="s">
        <v>612</v>
      </c>
      <c r="G243" s="219" t="s">
        <v>210</v>
      </c>
      <c r="H243" s="220">
        <v>47.292000000000002</v>
      </c>
      <c r="I243" s="221"/>
      <c r="J243" s="222">
        <f>ROUND(I243*H243,2)</f>
        <v>0</v>
      </c>
      <c r="K243" s="223"/>
      <c r="L243" s="41"/>
      <c r="M243" s="224" t="s">
        <v>1</v>
      </c>
      <c r="N243" s="225" t="s">
        <v>41</v>
      </c>
      <c r="O243" s="88"/>
      <c r="P243" s="226">
        <f>O243*H243</f>
        <v>0</v>
      </c>
      <c r="Q243" s="226">
        <v>0</v>
      </c>
      <c r="R243" s="226">
        <f>Q243*H243</f>
        <v>0</v>
      </c>
      <c r="S243" s="226">
        <v>0</v>
      </c>
      <c r="T243" s="227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8" t="s">
        <v>142</v>
      </c>
      <c r="AT243" s="228" t="s">
        <v>125</v>
      </c>
      <c r="AU243" s="228" t="s">
        <v>86</v>
      </c>
      <c r="AY243" s="14" t="s">
        <v>122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14" t="s">
        <v>84</v>
      </c>
      <c r="BK243" s="229">
        <f>ROUND(I243*H243,2)</f>
        <v>0</v>
      </c>
      <c r="BL243" s="14" t="s">
        <v>142</v>
      </c>
      <c r="BM243" s="228" t="s">
        <v>613</v>
      </c>
    </row>
    <row r="244" s="2" customFormat="1" ht="37.8" customHeight="1">
      <c r="A244" s="35"/>
      <c r="B244" s="36"/>
      <c r="C244" s="216" t="s">
        <v>614</v>
      </c>
      <c r="D244" s="216" t="s">
        <v>125</v>
      </c>
      <c r="E244" s="217" t="s">
        <v>615</v>
      </c>
      <c r="F244" s="218" t="s">
        <v>608</v>
      </c>
      <c r="G244" s="219" t="s">
        <v>210</v>
      </c>
      <c r="H244" s="220">
        <v>47.292000000000002</v>
      </c>
      <c r="I244" s="221"/>
      <c r="J244" s="222">
        <f>ROUND(I244*H244,2)</f>
        <v>0</v>
      </c>
      <c r="K244" s="223"/>
      <c r="L244" s="41"/>
      <c r="M244" s="224" t="s">
        <v>1</v>
      </c>
      <c r="N244" s="225" t="s">
        <v>41</v>
      </c>
      <c r="O244" s="88"/>
      <c r="P244" s="226">
        <f>O244*H244</f>
        <v>0</v>
      </c>
      <c r="Q244" s="226">
        <v>0</v>
      </c>
      <c r="R244" s="226">
        <f>Q244*H244</f>
        <v>0</v>
      </c>
      <c r="S244" s="226">
        <v>0</v>
      </c>
      <c r="T244" s="227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28" t="s">
        <v>142</v>
      </c>
      <c r="AT244" s="228" t="s">
        <v>125</v>
      </c>
      <c r="AU244" s="228" t="s">
        <v>86</v>
      </c>
      <c r="AY244" s="14" t="s">
        <v>122</v>
      </c>
      <c r="BE244" s="229">
        <f>IF(N244="základní",J244,0)</f>
        <v>0</v>
      </c>
      <c r="BF244" s="229">
        <f>IF(N244="snížená",J244,0)</f>
        <v>0</v>
      </c>
      <c r="BG244" s="229">
        <f>IF(N244="zákl. přenesená",J244,0)</f>
        <v>0</v>
      </c>
      <c r="BH244" s="229">
        <f>IF(N244="sníž. přenesená",J244,0)</f>
        <v>0</v>
      </c>
      <c r="BI244" s="229">
        <f>IF(N244="nulová",J244,0)</f>
        <v>0</v>
      </c>
      <c r="BJ244" s="14" t="s">
        <v>84</v>
      </c>
      <c r="BK244" s="229">
        <f>ROUND(I244*H244,2)</f>
        <v>0</v>
      </c>
      <c r="BL244" s="14" t="s">
        <v>142</v>
      </c>
      <c r="BM244" s="228" t="s">
        <v>616</v>
      </c>
    </row>
    <row r="245" s="2" customFormat="1" ht="44.25" customHeight="1">
      <c r="A245" s="35"/>
      <c r="B245" s="36"/>
      <c r="C245" s="216" t="s">
        <v>617</v>
      </c>
      <c r="D245" s="216" t="s">
        <v>125</v>
      </c>
      <c r="E245" s="217" t="s">
        <v>618</v>
      </c>
      <c r="F245" s="218" t="s">
        <v>619</v>
      </c>
      <c r="G245" s="219" t="s">
        <v>210</v>
      </c>
      <c r="H245" s="220">
        <v>30.532</v>
      </c>
      <c r="I245" s="221"/>
      <c r="J245" s="222">
        <f>ROUND(I245*H245,2)</f>
        <v>0</v>
      </c>
      <c r="K245" s="223"/>
      <c r="L245" s="41"/>
      <c r="M245" s="224" t="s">
        <v>1</v>
      </c>
      <c r="N245" s="225" t="s">
        <v>41</v>
      </c>
      <c r="O245" s="88"/>
      <c r="P245" s="226">
        <f>O245*H245</f>
        <v>0</v>
      </c>
      <c r="Q245" s="226">
        <v>0</v>
      </c>
      <c r="R245" s="226">
        <f>Q245*H245</f>
        <v>0</v>
      </c>
      <c r="S245" s="226">
        <v>0</v>
      </c>
      <c r="T245" s="227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28" t="s">
        <v>142</v>
      </c>
      <c r="AT245" s="228" t="s">
        <v>125</v>
      </c>
      <c r="AU245" s="228" t="s">
        <v>86</v>
      </c>
      <c r="AY245" s="14" t="s">
        <v>122</v>
      </c>
      <c r="BE245" s="229">
        <f>IF(N245="základní",J245,0)</f>
        <v>0</v>
      </c>
      <c r="BF245" s="229">
        <f>IF(N245="snížená",J245,0)</f>
        <v>0</v>
      </c>
      <c r="BG245" s="229">
        <f>IF(N245="zákl. přenesená",J245,0)</f>
        <v>0</v>
      </c>
      <c r="BH245" s="229">
        <f>IF(N245="sníž. přenesená",J245,0)</f>
        <v>0</v>
      </c>
      <c r="BI245" s="229">
        <f>IF(N245="nulová",J245,0)</f>
        <v>0</v>
      </c>
      <c r="BJ245" s="14" t="s">
        <v>84</v>
      </c>
      <c r="BK245" s="229">
        <f>ROUND(I245*H245,2)</f>
        <v>0</v>
      </c>
      <c r="BL245" s="14" t="s">
        <v>142</v>
      </c>
      <c r="BM245" s="228" t="s">
        <v>620</v>
      </c>
    </row>
    <row r="246" s="2" customFormat="1" ht="16.5" customHeight="1">
      <c r="A246" s="35"/>
      <c r="B246" s="36"/>
      <c r="C246" s="216" t="s">
        <v>621</v>
      </c>
      <c r="D246" s="216" t="s">
        <v>125</v>
      </c>
      <c r="E246" s="217" t="s">
        <v>622</v>
      </c>
      <c r="F246" s="218" t="s">
        <v>623</v>
      </c>
      <c r="G246" s="219" t="s">
        <v>210</v>
      </c>
      <c r="H246" s="220">
        <v>17.710000000000001</v>
      </c>
      <c r="I246" s="221"/>
      <c r="J246" s="222">
        <f>ROUND(I246*H246,2)</f>
        <v>0</v>
      </c>
      <c r="K246" s="223"/>
      <c r="L246" s="41"/>
      <c r="M246" s="224" t="s">
        <v>1</v>
      </c>
      <c r="N246" s="225" t="s">
        <v>41</v>
      </c>
      <c r="O246" s="88"/>
      <c r="P246" s="226">
        <f>O246*H246</f>
        <v>0</v>
      </c>
      <c r="Q246" s="226">
        <v>0</v>
      </c>
      <c r="R246" s="226">
        <f>Q246*H246</f>
        <v>0</v>
      </c>
      <c r="S246" s="226">
        <v>0</v>
      </c>
      <c r="T246" s="227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28" t="s">
        <v>142</v>
      </c>
      <c r="AT246" s="228" t="s">
        <v>125</v>
      </c>
      <c r="AU246" s="228" t="s">
        <v>86</v>
      </c>
      <c r="AY246" s="14" t="s">
        <v>122</v>
      </c>
      <c r="BE246" s="229">
        <f>IF(N246="základní",J246,0)</f>
        <v>0</v>
      </c>
      <c r="BF246" s="229">
        <f>IF(N246="snížená",J246,0)</f>
        <v>0</v>
      </c>
      <c r="BG246" s="229">
        <f>IF(N246="zákl. přenesená",J246,0)</f>
        <v>0</v>
      </c>
      <c r="BH246" s="229">
        <f>IF(N246="sníž. přenesená",J246,0)</f>
        <v>0</v>
      </c>
      <c r="BI246" s="229">
        <f>IF(N246="nulová",J246,0)</f>
        <v>0</v>
      </c>
      <c r="BJ246" s="14" t="s">
        <v>84</v>
      </c>
      <c r="BK246" s="229">
        <f>ROUND(I246*H246,2)</f>
        <v>0</v>
      </c>
      <c r="BL246" s="14" t="s">
        <v>142</v>
      </c>
      <c r="BM246" s="228" t="s">
        <v>624</v>
      </c>
    </row>
    <row r="247" s="12" customFormat="1" ht="22.8" customHeight="1">
      <c r="A247" s="12"/>
      <c r="B247" s="200"/>
      <c r="C247" s="201"/>
      <c r="D247" s="202" t="s">
        <v>75</v>
      </c>
      <c r="E247" s="214" t="s">
        <v>625</v>
      </c>
      <c r="F247" s="214" t="s">
        <v>626</v>
      </c>
      <c r="G247" s="201"/>
      <c r="H247" s="201"/>
      <c r="I247" s="204"/>
      <c r="J247" s="215">
        <f>BK247</f>
        <v>0</v>
      </c>
      <c r="K247" s="201"/>
      <c r="L247" s="206"/>
      <c r="M247" s="207"/>
      <c r="N247" s="208"/>
      <c r="O247" s="208"/>
      <c r="P247" s="209">
        <f>SUM(P248:P249)</f>
        <v>0</v>
      </c>
      <c r="Q247" s="208"/>
      <c r="R247" s="209">
        <f>SUM(R248:R249)</f>
        <v>0</v>
      </c>
      <c r="S247" s="208"/>
      <c r="T247" s="210">
        <f>SUM(T248:T249)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11" t="s">
        <v>84</v>
      </c>
      <c r="AT247" s="212" t="s">
        <v>75</v>
      </c>
      <c r="AU247" s="212" t="s">
        <v>84</v>
      </c>
      <c r="AY247" s="211" t="s">
        <v>122</v>
      </c>
      <c r="BK247" s="213">
        <f>SUM(BK248:BK249)</f>
        <v>0</v>
      </c>
    </row>
    <row r="248" s="2" customFormat="1" ht="37.8" customHeight="1">
      <c r="A248" s="35"/>
      <c r="B248" s="36"/>
      <c r="C248" s="216" t="s">
        <v>627</v>
      </c>
      <c r="D248" s="216" t="s">
        <v>125</v>
      </c>
      <c r="E248" s="217" t="s">
        <v>628</v>
      </c>
      <c r="F248" s="218" t="s">
        <v>629</v>
      </c>
      <c r="G248" s="219" t="s">
        <v>210</v>
      </c>
      <c r="H248" s="220">
        <v>236.471</v>
      </c>
      <c r="I248" s="221"/>
      <c r="J248" s="222">
        <f>ROUND(I248*H248,2)</f>
        <v>0</v>
      </c>
      <c r="K248" s="223"/>
      <c r="L248" s="41"/>
      <c r="M248" s="224" t="s">
        <v>1</v>
      </c>
      <c r="N248" s="225" t="s">
        <v>41</v>
      </c>
      <c r="O248" s="88"/>
      <c r="P248" s="226">
        <f>O248*H248</f>
        <v>0</v>
      </c>
      <c r="Q248" s="226">
        <v>0</v>
      </c>
      <c r="R248" s="226">
        <f>Q248*H248</f>
        <v>0</v>
      </c>
      <c r="S248" s="226">
        <v>0</v>
      </c>
      <c r="T248" s="227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28" t="s">
        <v>142</v>
      </c>
      <c r="AT248" s="228" t="s">
        <v>125</v>
      </c>
      <c r="AU248" s="228" t="s">
        <v>86</v>
      </c>
      <c r="AY248" s="14" t="s">
        <v>122</v>
      </c>
      <c r="BE248" s="229">
        <f>IF(N248="základní",J248,0)</f>
        <v>0</v>
      </c>
      <c r="BF248" s="229">
        <f>IF(N248="snížená",J248,0)</f>
        <v>0</v>
      </c>
      <c r="BG248" s="229">
        <f>IF(N248="zákl. přenesená",J248,0)</f>
        <v>0</v>
      </c>
      <c r="BH248" s="229">
        <f>IF(N248="sníž. přenesená",J248,0)</f>
        <v>0</v>
      </c>
      <c r="BI248" s="229">
        <f>IF(N248="nulová",J248,0)</f>
        <v>0</v>
      </c>
      <c r="BJ248" s="14" t="s">
        <v>84</v>
      </c>
      <c r="BK248" s="229">
        <f>ROUND(I248*H248,2)</f>
        <v>0</v>
      </c>
      <c r="BL248" s="14" t="s">
        <v>142</v>
      </c>
      <c r="BM248" s="228" t="s">
        <v>630</v>
      </c>
    </row>
    <row r="249" s="2" customFormat="1" ht="44.25" customHeight="1">
      <c r="A249" s="35"/>
      <c r="B249" s="36"/>
      <c r="C249" s="216" t="s">
        <v>631</v>
      </c>
      <c r="D249" s="216" t="s">
        <v>125</v>
      </c>
      <c r="E249" s="217" t="s">
        <v>632</v>
      </c>
      <c r="F249" s="218" t="s">
        <v>633</v>
      </c>
      <c r="G249" s="219" t="s">
        <v>210</v>
      </c>
      <c r="H249" s="220">
        <v>236.471</v>
      </c>
      <c r="I249" s="221"/>
      <c r="J249" s="222">
        <f>ROUND(I249*H249,2)</f>
        <v>0</v>
      </c>
      <c r="K249" s="223"/>
      <c r="L249" s="41"/>
      <c r="M249" s="230" t="s">
        <v>1</v>
      </c>
      <c r="N249" s="231" t="s">
        <v>41</v>
      </c>
      <c r="O249" s="232"/>
      <c r="P249" s="233">
        <f>O249*H249</f>
        <v>0</v>
      </c>
      <c r="Q249" s="233">
        <v>0</v>
      </c>
      <c r="R249" s="233">
        <f>Q249*H249</f>
        <v>0</v>
      </c>
      <c r="S249" s="233">
        <v>0</v>
      </c>
      <c r="T249" s="234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28" t="s">
        <v>142</v>
      </c>
      <c r="AT249" s="228" t="s">
        <v>125</v>
      </c>
      <c r="AU249" s="228" t="s">
        <v>86</v>
      </c>
      <c r="AY249" s="14" t="s">
        <v>122</v>
      </c>
      <c r="BE249" s="229">
        <f>IF(N249="základní",J249,0)</f>
        <v>0</v>
      </c>
      <c r="BF249" s="229">
        <f>IF(N249="snížená",J249,0)</f>
        <v>0</v>
      </c>
      <c r="BG249" s="229">
        <f>IF(N249="zákl. přenesená",J249,0)</f>
        <v>0</v>
      </c>
      <c r="BH249" s="229">
        <f>IF(N249="sníž. přenesená",J249,0)</f>
        <v>0</v>
      </c>
      <c r="BI249" s="229">
        <f>IF(N249="nulová",J249,0)</f>
        <v>0</v>
      </c>
      <c r="BJ249" s="14" t="s">
        <v>84</v>
      </c>
      <c r="BK249" s="229">
        <f>ROUND(I249*H249,2)</f>
        <v>0</v>
      </c>
      <c r="BL249" s="14" t="s">
        <v>142</v>
      </c>
      <c r="BM249" s="228" t="s">
        <v>634</v>
      </c>
    </row>
    <row r="250" s="2" customFormat="1" ht="6.96" customHeight="1">
      <c r="A250" s="35"/>
      <c r="B250" s="63"/>
      <c r="C250" s="64"/>
      <c r="D250" s="64"/>
      <c r="E250" s="64"/>
      <c r="F250" s="64"/>
      <c r="G250" s="64"/>
      <c r="H250" s="64"/>
      <c r="I250" s="64"/>
      <c r="J250" s="64"/>
      <c r="K250" s="64"/>
      <c r="L250" s="41"/>
      <c r="M250" s="35"/>
      <c r="O250" s="35"/>
      <c r="P250" s="35"/>
      <c r="Q250" s="35"/>
      <c r="R250" s="35"/>
      <c r="S250" s="35"/>
      <c r="T250" s="35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</row>
  </sheetData>
  <sheetProtection sheet="1" autoFilter="0" formatColumns="0" formatRows="0" objects="1" scenarios="1" spinCount="100000" saltValue="EMkV3UTKbC5/aCHRnVJUIz/FwVhzvoyA1X7dUeUVnHWgXMMoVmcCHxdV+2oV6htE3dbTiaeIMsCYZcEd99w27g==" hashValue="ianL6R/fSiLQDWZgQbwTqYd6Z2JheM3DnHZNjKXZYCVVHsYeGX6RstBbQGAdWtN5A3b71UPqs3FmgSMcC5x0fQ==" algorithmName="SHA-512" password="CA9C"/>
  <autoFilter ref="C127:K249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86</v>
      </c>
    </row>
    <row r="4" s="1" customFormat="1" ht="24.96" customHeight="1">
      <c r="B4" s="17"/>
      <c r="D4" s="135" t="s">
        <v>93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Otrokovice - chodník v ulici Horní a Hložkova - verze 1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94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635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23. 1. 2024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31</v>
      </c>
      <c r="F21" s="35"/>
      <c r="G21" s="35"/>
      <c r="H21" s="35"/>
      <c r="I21" s="137" t="s">
        <v>27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34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35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36</v>
      </c>
      <c r="E30" s="35"/>
      <c r="F30" s="35"/>
      <c r="G30" s="35"/>
      <c r="H30" s="35"/>
      <c r="I30" s="35"/>
      <c r="J30" s="148">
        <f>ROUND(J127,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38</v>
      </c>
      <c r="G32" s="35"/>
      <c r="H32" s="35"/>
      <c r="I32" s="149" t="s">
        <v>37</v>
      </c>
      <c r="J32" s="149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40</v>
      </c>
      <c r="E33" s="137" t="s">
        <v>41</v>
      </c>
      <c r="F33" s="151">
        <f>ROUND((SUM(BE127:BE186)),  2)</f>
        <v>0</v>
      </c>
      <c r="G33" s="35"/>
      <c r="H33" s="35"/>
      <c r="I33" s="152">
        <v>0.20999999999999999</v>
      </c>
      <c r="J33" s="151">
        <f>ROUND(((SUM(BE127:BE186))*I33),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42</v>
      </c>
      <c r="F34" s="151">
        <f>ROUND((SUM(BF127:BF186)),  2)</f>
        <v>0</v>
      </c>
      <c r="G34" s="35"/>
      <c r="H34" s="35"/>
      <c r="I34" s="152">
        <v>0.12</v>
      </c>
      <c r="J34" s="151">
        <f>ROUND(((SUM(BF127:BF186))*I34),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43</v>
      </c>
      <c r="F35" s="151">
        <f>ROUND((SUM(BG127:BG186)),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44</v>
      </c>
      <c r="F36" s="151">
        <f>ROUND((SUM(BH127:BH186)),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45</v>
      </c>
      <c r="F37" s="151">
        <f>ROUND((SUM(BI127:BI186)),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49</v>
      </c>
      <c r="E50" s="161"/>
      <c r="F50" s="161"/>
      <c r="G50" s="160" t="s">
        <v>50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51</v>
      </c>
      <c r="E61" s="163"/>
      <c r="F61" s="164" t="s">
        <v>52</v>
      </c>
      <c r="G61" s="162" t="s">
        <v>51</v>
      </c>
      <c r="H61" s="163"/>
      <c r="I61" s="163"/>
      <c r="J61" s="165" t="s">
        <v>52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53</v>
      </c>
      <c r="E65" s="166"/>
      <c r="F65" s="166"/>
      <c r="G65" s="160" t="s">
        <v>54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51</v>
      </c>
      <c r="E76" s="163"/>
      <c r="F76" s="164" t="s">
        <v>52</v>
      </c>
      <c r="G76" s="162" t="s">
        <v>51</v>
      </c>
      <c r="H76" s="163"/>
      <c r="I76" s="163"/>
      <c r="J76" s="165" t="s">
        <v>52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Otrokovice - chodník v ulici Horní a Hložkova - verze 1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94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 401 - Přeložka VO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Otrokovice</v>
      </c>
      <c r="G89" s="37"/>
      <c r="H89" s="37"/>
      <c r="I89" s="29" t="s">
        <v>22</v>
      </c>
      <c r="J89" s="76" t="str">
        <f>IF(J12="","",J12)</f>
        <v>23. 1. 2024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Město Otrokovice</v>
      </c>
      <c r="G91" s="37"/>
      <c r="H91" s="37"/>
      <c r="I91" s="29" t="s">
        <v>30</v>
      </c>
      <c r="J91" s="33" t="str">
        <f>E21</f>
        <v>M.Urbanová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>Ing.L.Alster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97</v>
      </c>
      <c r="D94" s="173"/>
      <c r="E94" s="173"/>
      <c r="F94" s="173"/>
      <c r="G94" s="173"/>
      <c r="H94" s="173"/>
      <c r="I94" s="173"/>
      <c r="J94" s="174" t="s">
        <v>98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99</v>
      </c>
      <c r="D96" s="37"/>
      <c r="E96" s="37"/>
      <c r="F96" s="37"/>
      <c r="G96" s="37"/>
      <c r="H96" s="37"/>
      <c r="I96" s="37"/>
      <c r="J96" s="107">
        <f>J127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100</v>
      </c>
    </row>
    <row r="97" s="9" customFormat="1" ht="24.96" customHeight="1">
      <c r="A97" s="9"/>
      <c r="B97" s="176"/>
      <c r="C97" s="177"/>
      <c r="D97" s="178" t="s">
        <v>180</v>
      </c>
      <c r="E97" s="179"/>
      <c r="F97" s="179"/>
      <c r="G97" s="179"/>
      <c r="H97" s="179"/>
      <c r="I97" s="179"/>
      <c r="J97" s="180">
        <f>J128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189</v>
      </c>
      <c r="E98" s="185"/>
      <c r="F98" s="185"/>
      <c r="G98" s="185"/>
      <c r="H98" s="185"/>
      <c r="I98" s="185"/>
      <c r="J98" s="186">
        <f>J129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6"/>
      <c r="C99" s="177"/>
      <c r="D99" s="178" t="s">
        <v>636</v>
      </c>
      <c r="E99" s="179"/>
      <c r="F99" s="179"/>
      <c r="G99" s="179"/>
      <c r="H99" s="179"/>
      <c r="I99" s="179"/>
      <c r="J99" s="180">
        <f>J131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2"/>
      <c r="C100" s="183"/>
      <c r="D100" s="184" t="s">
        <v>637</v>
      </c>
      <c r="E100" s="185"/>
      <c r="F100" s="185"/>
      <c r="G100" s="185"/>
      <c r="H100" s="185"/>
      <c r="I100" s="185"/>
      <c r="J100" s="186">
        <f>J132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6"/>
      <c r="C101" s="177"/>
      <c r="D101" s="178" t="s">
        <v>638</v>
      </c>
      <c r="E101" s="179"/>
      <c r="F101" s="179"/>
      <c r="G101" s="179"/>
      <c r="H101" s="179"/>
      <c r="I101" s="179"/>
      <c r="J101" s="180">
        <f>J141</f>
        <v>0</v>
      </c>
      <c r="K101" s="177"/>
      <c r="L101" s="18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2"/>
      <c r="C102" s="183"/>
      <c r="D102" s="184" t="s">
        <v>639</v>
      </c>
      <c r="E102" s="185"/>
      <c r="F102" s="185"/>
      <c r="G102" s="185"/>
      <c r="H102" s="185"/>
      <c r="I102" s="185"/>
      <c r="J102" s="186">
        <f>J142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640</v>
      </c>
      <c r="E103" s="185"/>
      <c r="F103" s="185"/>
      <c r="G103" s="185"/>
      <c r="H103" s="185"/>
      <c r="I103" s="185"/>
      <c r="J103" s="186">
        <f>J161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6"/>
      <c r="C104" s="177"/>
      <c r="D104" s="178" t="s">
        <v>101</v>
      </c>
      <c r="E104" s="179"/>
      <c r="F104" s="179"/>
      <c r="G104" s="179"/>
      <c r="H104" s="179"/>
      <c r="I104" s="179"/>
      <c r="J104" s="180">
        <f>J180</f>
        <v>0</v>
      </c>
      <c r="K104" s="177"/>
      <c r="L104" s="18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2"/>
      <c r="C105" s="183"/>
      <c r="D105" s="184" t="s">
        <v>641</v>
      </c>
      <c r="E105" s="185"/>
      <c r="F105" s="185"/>
      <c r="G105" s="185"/>
      <c r="H105" s="185"/>
      <c r="I105" s="185"/>
      <c r="J105" s="186">
        <f>J181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2"/>
      <c r="C106" s="183"/>
      <c r="D106" s="184" t="s">
        <v>104</v>
      </c>
      <c r="E106" s="185"/>
      <c r="F106" s="185"/>
      <c r="G106" s="185"/>
      <c r="H106" s="185"/>
      <c r="I106" s="185"/>
      <c r="J106" s="186">
        <f>J183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2"/>
      <c r="C107" s="183"/>
      <c r="D107" s="184" t="s">
        <v>105</v>
      </c>
      <c r="E107" s="185"/>
      <c r="F107" s="185"/>
      <c r="G107" s="185"/>
      <c r="H107" s="185"/>
      <c r="I107" s="185"/>
      <c r="J107" s="186">
        <f>J185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63"/>
      <c r="C109" s="64"/>
      <c r="D109" s="64"/>
      <c r="E109" s="64"/>
      <c r="F109" s="64"/>
      <c r="G109" s="64"/>
      <c r="H109" s="64"/>
      <c r="I109" s="64"/>
      <c r="J109" s="64"/>
      <c r="K109" s="64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3" s="2" customFormat="1" ht="6.96" customHeight="1">
      <c r="A113" s="35"/>
      <c r="B113" s="65"/>
      <c r="C113" s="66"/>
      <c r="D113" s="66"/>
      <c r="E113" s="66"/>
      <c r="F113" s="66"/>
      <c r="G113" s="66"/>
      <c r="H113" s="66"/>
      <c r="I113" s="66"/>
      <c r="J113" s="66"/>
      <c r="K113" s="66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4.96" customHeight="1">
      <c r="A114" s="35"/>
      <c r="B114" s="36"/>
      <c r="C114" s="20" t="s">
        <v>106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16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171" t="str">
        <f>E7</f>
        <v>Otrokovice - chodník v ulici Horní a Hložkova - verze 1</v>
      </c>
      <c r="F117" s="29"/>
      <c r="G117" s="29"/>
      <c r="H117" s="29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94</v>
      </c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6.5" customHeight="1">
      <c r="A119" s="35"/>
      <c r="B119" s="36"/>
      <c r="C119" s="37"/>
      <c r="D119" s="37"/>
      <c r="E119" s="73" t="str">
        <f>E9</f>
        <v>SO 401 - Přeložka VO</v>
      </c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20</v>
      </c>
      <c r="D121" s="37"/>
      <c r="E121" s="37"/>
      <c r="F121" s="24" t="str">
        <f>F12</f>
        <v>Otrokovice</v>
      </c>
      <c r="G121" s="37"/>
      <c r="H121" s="37"/>
      <c r="I121" s="29" t="s">
        <v>22</v>
      </c>
      <c r="J121" s="76" t="str">
        <f>IF(J12="","",J12)</f>
        <v>23. 1. 2024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24</v>
      </c>
      <c r="D123" s="37"/>
      <c r="E123" s="37"/>
      <c r="F123" s="24" t="str">
        <f>E15</f>
        <v>Město Otrokovice</v>
      </c>
      <c r="G123" s="37"/>
      <c r="H123" s="37"/>
      <c r="I123" s="29" t="s">
        <v>30</v>
      </c>
      <c r="J123" s="33" t="str">
        <f>E21</f>
        <v>M.Urbanová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28</v>
      </c>
      <c r="D124" s="37"/>
      <c r="E124" s="37"/>
      <c r="F124" s="24" t="str">
        <f>IF(E18="","",E18)</f>
        <v>Vyplň údaj</v>
      </c>
      <c r="G124" s="37"/>
      <c r="H124" s="37"/>
      <c r="I124" s="29" t="s">
        <v>33</v>
      </c>
      <c r="J124" s="33" t="str">
        <f>E24</f>
        <v>Ing.L.Alster</v>
      </c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0.32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11" customFormat="1" ht="29.28" customHeight="1">
      <c r="A126" s="188"/>
      <c r="B126" s="189"/>
      <c r="C126" s="190" t="s">
        <v>107</v>
      </c>
      <c r="D126" s="191" t="s">
        <v>61</v>
      </c>
      <c r="E126" s="191" t="s">
        <v>57</v>
      </c>
      <c r="F126" s="191" t="s">
        <v>58</v>
      </c>
      <c r="G126" s="191" t="s">
        <v>108</v>
      </c>
      <c r="H126" s="191" t="s">
        <v>109</v>
      </c>
      <c r="I126" s="191" t="s">
        <v>110</v>
      </c>
      <c r="J126" s="192" t="s">
        <v>98</v>
      </c>
      <c r="K126" s="193" t="s">
        <v>111</v>
      </c>
      <c r="L126" s="194"/>
      <c r="M126" s="97" t="s">
        <v>1</v>
      </c>
      <c r="N126" s="98" t="s">
        <v>40</v>
      </c>
      <c r="O126" s="98" t="s">
        <v>112</v>
      </c>
      <c r="P126" s="98" t="s">
        <v>113</v>
      </c>
      <c r="Q126" s="98" t="s">
        <v>114</v>
      </c>
      <c r="R126" s="98" t="s">
        <v>115</v>
      </c>
      <c r="S126" s="98" t="s">
        <v>116</v>
      </c>
      <c r="T126" s="99" t="s">
        <v>117</v>
      </c>
      <c r="U126" s="188"/>
      <c r="V126" s="188"/>
      <c r="W126" s="188"/>
      <c r="X126" s="188"/>
      <c r="Y126" s="188"/>
      <c r="Z126" s="188"/>
      <c r="AA126" s="188"/>
      <c r="AB126" s="188"/>
      <c r="AC126" s="188"/>
      <c r="AD126" s="188"/>
      <c r="AE126" s="188"/>
    </row>
    <row r="127" s="2" customFormat="1" ht="22.8" customHeight="1">
      <c r="A127" s="35"/>
      <c r="B127" s="36"/>
      <c r="C127" s="104" t="s">
        <v>118</v>
      </c>
      <c r="D127" s="37"/>
      <c r="E127" s="37"/>
      <c r="F127" s="37"/>
      <c r="G127" s="37"/>
      <c r="H127" s="37"/>
      <c r="I127" s="37"/>
      <c r="J127" s="195">
        <f>BK127</f>
        <v>0</v>
      </c>
      <c r="K127" s="37"/>
      <c r="L127" s="41"/>
      <c r="M127" s="100"/>
      <c r="N127" s="196"/>
      <c r="O127" s="101"/>
      <c r="P127" s="197">
        <f>P128+P131+P141+P180</f>
        <v>0</v>
      </c>
      <c r="Q127" s="101"/>
      <c r="R127" s="197">
        <f>R128+R131+R141+R180</f>
        <v>0.54535226000000003</v>
      </c>
      <c r="S127" s="101"/>
      <c r="T127" s="198">
        <f>T128+T131+T141+T180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75</v>
      </c>
      <c r="AU127" s="14" t="s">
        <v>100</v>
      </c>
      <c r="BK127" s="199">
        <f>BK128+BK131+BK141+BK180</f>
        <v>0</v>
      </c>
    </row>
    <row r="128" s="12" customFormat="1" ht="25.92" customHeight="1">
      <c r="A128" s="12"/>
      <c r="B128" s="200"/>
      <c r="C128" s="201"/>
      <c r="D128" s="202" t="s">
        <v>75</v>
      </c>
      <c r="E128" s="203" t="s">
        <v>192</v>
      </c>
      <c r="F128" s="203" t="s">
        <v>193</v>
      </c>
      <c r="G128" s="201"/>
      <c r="H128" s="201"/>
      <c r="I128" s="204"/>
      <c r="J128" s="205">
        <f>BK128</f>
        <v>0</v>
      </c>
      <c r="K128" s="201"/>
      <c r="L128" s="206"/>
      <c r="M128" s="207"/>
      <c r="N128" s="208"/>
      <c r="O128" s="208"/>
      <c r="P128" s="209">
        <f>P129</f>
        <v>0</v>
      </c>
      <c r="Q128" s="208"/>
      <c r="R128" s="209">
        <f>R129</f>
        <v>0</v>
      </c>
      <c r="S128" s="208"/>
      <c r="T128" s="210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1" t="s">
        <v>84</v>
      </c>
      <c r="AT128" s="212" t="s">
        <v>75</v>
      </c>
      <c r="AU128" s="212" t="s">
        <v>76</v>
      </c>
      <c r="AY128" s="211" t="s">
        <v>122</v>
      </c>
      <c r="BK128" s="213">
        <f>BK129</f>
        <v>0</v>
      </c>
    </row>
    <row r="129" s="12" customFormat="1" ht="22.8" customHeight="1">
      <c r="A129" s="12"/>
      <c r="B129" s="200"/>
      <c r="C129" s="201"/>
      <c r="D129" s="202" t="s">
        <v>75</v>
      </c>
      <c r="E129" s="214" t="s">
        <v>165</v>
      </c>
      <c r="F129" s="214" t="s">
        <v>528</v>
      </c>
      <c r="G129" s="201"/>
      <c r="H129" s="201"/>
      <c r="I129" s="204"/>
      <c r="J129" s="215">
        <f>BK129</f>
        <v>0</v>
      </c>
      <c r="K129" s="201"/>
      <c r="L129" s="206"/>
      <c r="M129" s="207"/>
      <c r="N129" s="208"/>
      <c r="O129" s="208"/>
      <c r="P129" s="209">
        <f>P130</f>
        <v>0</v>
      </c>
      <c r="Q129" s="208"/>
      <c r="R129" s="209">
        <f>R130</f>
        <v>0</v>
      </c>
      <c r="S129" s="208"/>
      <c r="T129" s="210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1" t="s">
        <v>84</v>
      </c>
      <c r="AT129" s="212" t="s">
        <v>75</v>
      </c>
      <c r="AU129" s="212" t="s">
        <v>84</v>
      </c>
      <c r="AY129" s="211" t="s">
        <v>122</v>
      </c>
      <c r="BK129" s="213">
        <f>BK130</f>
        <v>0</v>
      </c>
    </row>
    <row r="130" s="2" customFormat="1" ht="37.8" customHeight="1">
      <c r="A130" s="35"/>
      <c r="B130" s="36"/>
      <c r="C130" s="216" t="s">
        <v>84</v>
      </c>
      <c r="D130" s="216" t="s">
        <v>125</v>
      </c>
      <c r="E130" s="217" t="s">
        <v>642</v>
      </c>
      <c r="F130" s="218" t="s">
        <v>643</v>
      </c>
      <c r="G130" s="219" t="s">
        <v>644</v>
      </c>
      <c r="H130" s="220">
        <v>12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41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142</v>
      </c>
      <c r="AT130" s="228" t="s">
        <v>125</v>
      </c>
      <c r="AU130" s="228" t="s">
        <v>86</v>
      </c>
      <c r="AY130" s="14" t="s">
        <v>122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84</v>
      </c>
      <c r="BK130" s="229">
        <f>ROUND(I130*H130,2)</f>
        <v>0</v>
      </c>
      <c r="BL130" s="14" t="s">
        <v>142</v>
      </c>
      <c r="BM130" s="228" t="s">
        <v>645</v>
      </c>
    </row>
    <row r="131" s="12" customFormat="1" ht="25.92" customHeight="1">
      <c r="A131" s="12"/>
      <c r="B131" s="200"/>
      <c r="C131" s="201"/>
      <c r="D131" s="202" t="s">
        <v>75</v>
      </c>
      <c r="E131" s="203" t="s">
        <v>646</v>
      </c>
      <c r="F131" s="203" t="s">
        <v>647</v>
      </c>
      <c r="G131" s="201"/>
      <c r="H131" s="201"/>
      <c r="I131" s="204"/>
      <c r="J131" s="205">
        <f>BK131</f>
        <v>0</v>
      </c>
      <c r="K131" s="201"/>
      <c r="L131" s="206"/>
      <c r="M131" s="207"/>
      <c r="N131" s="208"/>
      <c r="O131" s="208"/>
      <c r="P131" s="209">
        <f>P132</f>
        <v>0</v>
      </c>
      <c r="Q131" s="208"/>
      <c r="R131" s="209">
        <f>R132</f>
        <v>0.093564000000000008</v>
      </c>
      <c r="S131" s="208"/>
      <c r="T131" s="210">
        <f>T132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1" t="s">
        <v>86</v>
      </c>
      <c r="AT131" s="212" t="s">
        <v>75</v>
      </c>
      <c r="AU131" s="212" t="s">
        <v>76</v>
      </c>
      <c r="AY131" s="211" t="s">
        <v>122</v>
      </c>
      <c r="BK131" s="213">
        <f>BK132</f>
        <v>0</v>
      </c>
    </row>
    <row r="132" s="12" customFormat="1" ht="22.8" customHeight="1">
      <c r="A132" s="12"/>
      <c r="B132" s="200"/>
      <c r="C132" s="201"/>
      <c r="D132" s="202" t="s">
        <v>75</v>
      </c>
      <c r="E132" s="214" t="s">
        <v>648</v>
      </c>
      <c r="F132" s="214" t="s">
        <v>649</v>
      </c>
      <c r="G132" s="201"/>
      <c r="H132" s="201"/>
      <c r="I132" s="204"/>
      <c r="J132" s="215">
        <f>BK132</f>
        <v>0</v>
      </c>
      <c r="K132" s="201"/>
      <c r="L132" s="206"/>
      <c r="M132" s="207"/>
      <c r="N132" s="208"/>
      <c r="O132" s="208"/>
      <c r="P132" s="209">
        <f>SUM(P133:P140)</f>
        <v>0</v>
      </c>
      <c r="Q132" s="208"/>
      <c r="R132" s="209">
        <f>SUM(R133:R140)</f>
        <v>0.093564000000000008</v>
      </c>
      <c r="S132" s="208"/>
      <c r="T132" s="210">
        <f>SUM(T133:T140)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1" t="s">
        <v>86</v>
      </c>
      <c r="AT132" s="212" t="s">
        <v>75</v>
      </c>
      <c r="AU132" s="212" t="s">
        <v>84</v>
      </c>
      <c r="AY132" s="211" t="s">
        <v>122</v>
      </c>
      <c r="BK132" s="213">
        <f>SUM(BK133:BK140)</f>
        <v>0</v>
      </c>
    </row>
    <row r="133" s="2" customFormat="1" ht="49.05" customHeight="1">
      <c r="A133" s="35"/>
      <c r="B133" s="36"/>
      <c r="C133" s="216" t="s">
        <v>86</v>
      </c>
      <c r="D133" s="216" t="s">
        <v>125</v>
      </c>
      <c r="E133" s="217" t="s">
        <v>650</v>
      </c>
      <c r="F133" s="218" t="s">
        <v>651</v>
      </c>
      <c r="G133" s="219" t="s">
        <v>274</v>
      </c>
      <c r="H133" s="220">
        <v>13.5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41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248</v>
      </c>
      <c r="AT133" s="228" t="s">
        <v>125</v>
      </c>
      <c r="AU133" s="228" t="s">
        <v>86</v>
      </c>
      <c r="AY133" s="14" t="s">
        <v>122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84</v>
      </c>
      <c r="BK133" s="229">
        <f>ROUND(I133*H133,2)</f>
        <v>0</v>
      </c>
      <c r="BL133" s="14" t="s">
        <v>248</v>
      </c>
      <c r="BM133" s="228" t="s">
        <v>652</v>
      </c>
    </row>
    <row r="134" s="2" customFormat="1" ht="24.15" customHeight="1">
      <c r="A134" s="35"/>
      <c r="B134" s="36"/>
      <c r="C134" s="235" t="s">
        <v>135</v>
      </c>
      <c r="D134" s="235" t="s">
        <v>215</v>
      </c>
      <c r="E134" s="236" t="s">
        <v>653</v>
      </c>
      <c r="F134" s="237" t="s">
        <v>654</v>
      </c>
      <c r="G134" s="238" t="s">
        <v>274</v>
      </c>
      <c r="H134" s="239">
        <v>15.525</v>
      </c>
      <c r="I134" s="240"/>
      <c r="J134" s="241">
        <f>ROUND(I134*H134,2)</f>
        <v>0</v>
      </c>
      <c r="K134" s="242"/>
      <c r="L134" s="243"/>
      <c r="M134" s="244" t="s">
        <v>1</v>
      </c>
      <c r="N134" s="245" t="s">
        <v>41</v>
      </c>
      <c r="O134" s="88"/>
      <c r="P134" s="226">
        <f>O134*H134</f>
        <v>0</v>
      </c>
      <c r="Q134" s="226">
        <v>0.00016000000000000001</v>
      </c>
      <c r="R134" s="226">
        <f>Q134*H134</f>
        <v>0.0024840000000000001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313</v>
      </c>
      <c r="AT134" s="228" t="s">
        <v>215</v>
      </c>
      <c r="AU134" s="228" t="s">
        <v>86</v>
      </c>
      <c r="AY134" s="14" t="s">
        <v>122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84</v>
      </c>
      <c r="BK134" s="229">
        <f>ROUND(I134*H134,2)</f>
        <v>0</v>
      </c>
      <c r="BL134" s="14" t="s">
        <v>248</v>
      </c>
      <c r="BM134" s="228" t="s">
        <v>655</v>
      </c>
    </row>
    <row r="135" s="2" customFormat="1" ht="49.05" customHeight="1">
      <c r="A135" s="35"/>
      <c r="B135" s="36"/>
      <c r="C135" s="216" t="s">
        <v>142</v>
      </c>
      <c r="D135" s="216" t="s">
        <v>125</v>
      </c>
      <c r="E135" s="217" t="s">
        <v>656</v>
      </c>
      <c r="F135" s="218" t="s">
        <v>657</v>
      </c>
      <c r="G135" s="219" t="s">
        <v>274</v>
      </c>
      <c r="H135" s="220">
        <v>72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41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248</v>
      </c>
      <c r="AT135" s="228" t="s">
        <v>125</v>
      </c>
      <c r="AU135" s="228" t="s">
        <v>86</v>
      </c>
      <c r="AY135" s="14" t="s">
        <v>122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84</v>
      </c>
      <c r="BK135" s="229">
        <f>ROUND(I135*H135,2)</f>
        <v>0</v>
      </c>
      <c r="BL135" s="14" t="s">
        <v>248</v>
      </c>
      <c r="BM135" s="228" t="s">
        <v>658</v>
      </c>
    </row>
    <row r="136" s="2" customFormat="1" ht="24.15" customHeight="1">
      <c r="A136" s="35"/>
      <c r="B136" s="36"/>
      <c r="C136" s="235" t="s">
        <v>121</v>
      </c>
      <c r="D136" s="235" t="s">
        <v>215</v>
      </c>
      <c r="E136" s="236" t="s">
        <v>659</v>
      </c>
      <c r="F136" s="237" t="s">
        <v>660</v>
      </c>
      <c r="G136" s="238" t="s">
        <v>274</v>
      </c>
      <c r="H136" s="239">
        <v>82.799999999999997</v>
      </c>
      <c r="I136" s="240"/>
      <c r="J136" s="241">
        <f>ROUND(I136*H136,2)</f>
        <v>0</v>
      </c>
      <c r="K136" s="242"/>
      <c r="L136" s="243"/>
      <c r="M136" s="244" t="s">
        <v>1</v>
      </c>
      <c r="N136" s="245" t="s">
        <v>41</v>
      </c>
      <c r="O136" s="88"/>
      <c r="P136" s="226">
        <f>O136*H136</f>
        <v>0</v>
      </c>
      <c r="Q136" s="226">
        <v>0.0011000000000000001</v>
      </c>
      <c r="R136" s="226">
        <f>Q136*H136</f>
        <v>0.091080000000000008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313</v>
      </c>
      <c r="AT136" s="228" t="s">
        <v>215</v>
      </c>
      <c r="AU136" s="228" t="s">
        <v>86</v>
      </c>
      <c r="AY136" s="14" t="s">
        <v>122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84</v>
      </c>
      <c r="BK136" s="229">
        <f>ROUND(I136*H136,2)</f>
        <v>0</v>
      </c>
      <c r="BL136" s="14" t="s">
        <v>248</v>
      </c>
      <c r="BM136" s="228" t="s">
        <v>661</v>
      </c>
    </row>
    <row r="137" s="2" customFormat="1" ht="55.5" customHeight="1">
      <c r="A137" s="35"/>
      <c r="B137" s="36"/>
      <c r="C137" s="216" t="s">
        <v>150</v>
      </c>
      <c r="D137" s="216" t="s">
        <v>125</v>
      </c>
      <c r="E137" s="217" t="s">
        <v>662</v>
      </c>
      <c r="F137" s="218" t="s">
        <v>663</v>
      </c>
      <c r="G137" s="219" t="s">
        <v>274</v>
      </c>
      <c r="H137" s="220">
        <v>9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41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248</v>
      </c>
      <c r="AT137" s="228" t="s">
        <v>125</v>
      </c>
      <c r="AU137" s="228" t="s">
        <v>86</v>
      </c>
      <c r="AY137" s="14" t="s">
        <v>122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84</v>
      </c>
      <c r="BK137" s="229">
        <f>ROUND(I137*H137,2)</f>
        <v>0</v>
      </c>
      <c r="BL137" s="14" t="s">
        <v>248</v>
      </c>
      <c r="BM137" s="228" t="s">
        <v>664</v>
      </c>
    </row>
    <row r="138" s="2" customFormat="1" ht="37.8" customHeight="1">
      <c r="A138" s="35"/>
      <c r="B138" s="36"/>
      <c r="C138" s="216" t="s">
        <v>154</v>
      </c>
      <c r="D138" s="216" t="s">
        <v>125</v>
      </c>
      <c r="E138" s="217" t="s">
        <v>665</v>
      </c>
      <c r="F138" s="218" t="s">
        <v>666</v>
      </c>
      <c r="G138" s="219" t="s">
        <v>384</v>
      </c>
      <c r="H138" s="220">
        <v>9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41</v>
      </c>
      <c r="O138" s="88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248</v>
      </c>
      <c r="AT138" s="228" t="s">
        <v>125</v>
      </c>
      <c r="AU138" s="228" t="s">
        <v>86</v>
      </c>
      <c r="AY138" s="14" t="s">
        <v>122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84</v>
      </c>
      <c r="BK138" s="229">
        <f>ROUND(I138*H138,2)</f>
        <v>0</v>
      </c>
      <c r="BL138" s="14" t="s">
        <v>248</v>
      </c>
      <c r="BM138" s="228" t="s">
        <v>667</v>
      </c>
    </row>
    <row r="139" s="2" customFormat="1" ht="44.25" customHeight="1">
      <c r="A139" s="35"/>
      <c r="B139" s="36"/>
      <c r="C139" s="216" t="s">
        <v>159</v>
      </c>
      <c r="D139" s="216" t="s">
        <v>125</v>
      </c>
      <c r="E139" s="217" t="s">
        <v>668</v>
      </c>
      <c r="F139" s="218" t="s">
        <v>669</v>
      </c>
      <c r="G139" s="219" t="s">
        <v>384</v>
      </c>
      <c r="H139" s="220">
        <v>40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41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248</v>
      </c>
      <c r="AT139" s="228" t="s">
        <v>125</v>
      </c>
      <c r="AU139" s="228" t="s">
        <v>86</v>
      </c>
      <c r="AY139" s="14" t="s">
        <v>122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84</v>
      </c>
      <c r="BK139" s="229">
        <f>ROUND(I139*H139,2)</f>
        <v>0</v>
      </c>
      <c r="BL139" s="14" t="s">
        <v>248</v>
      </c>
      <c r="BM139" s="228" t="s">
        <v>670</v>
      </c>
    </row>
    <row r="140" s="2" customFormat="1" ht="16.5" customHeight="1">
      <c r="A140" s="35"/>
      <c r="B140" s="36"/>
      <c r="C140" s="216" t="s">
        <v>165</v>
      </c>
      <c r="D140" s="216" t="s">
        <v>125</v>
      </c>
      <c r="E140" s="217" t="s">
        <v>671</v>
      </c>
      <c r="F140" s="218" t="s">
        <v>672</v>
      </c>
      <c r="G140" s="219" t="s">
        <v>384</v>
      </c>
      <c r="H140" s="220">
        <v>3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41</v>
      </c>
      <c r="O140" s="88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248</v>
      </c>
      <c r="AT140" s="228" t="s">
        <v>125</v>
      </c>
      <c r="AU140" s="228" t="s">
        <v>86</v>
      </c>
      <c r="AY140" s="14" t="s">
        <v>122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84</v>
      </c>
      <c r="BK140" s="229">
        <f>ROUND(I140*H140,2)</f>
        <v>0</v>
      </c>
      <c r="BL140" s="14" t="s">
        <v>248</v>
      </c>
      <c r="BM140" s="228" t="s">
        <v>673</v>
      </c>
    </row>
    <row r="141" s="12" customFormat="1" ht="25.92" customHeight="1">
      <c r="A141" s="12"/>
      <c r="B141" s="200"/>
      <c r="C141" s="201"/>
      <c r="D141" s="202" t="s">
        <v>75</v>
      </c>
      <c r="E141" s="203" t="s">
        <v>215</v>
      </c>
      <c r="F141" s="203" t="s">
        <v>674</v>
      </c>
      <c r="G141" s="201"/>
      <c r="H141" s="201"/>
      <c r="I141" s="204"/>
      <c r="J141" s="205">
        <f>BK141</f>
        <v>0</v>
      </c>
      <c r="K141" s="201"/>
      <c r="L141" s="206"/>
      <c r="M141" s="207"/>
      <c r="N141" s="208"/>
      <c r="O141" s="208"/>
      <c r="P141" s="209">
        <f>P142+P161</f>
        <v>0</v>
      </c>
      <c r="Q141" s="208"/>
      <c r="R141" s="209">
        <f>R142+R161</f>
        <v>0.45178826000000005</v>
      </c>
      <c r="S141" s="208"/>
      <c r="T141" s="210">
        <f>T142+T161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1" t="s">
        <v>135</v>
      </c>
      <c r="AT141" s="212" t="s">
        <v>75</v>
      </c>
      <c r="AU141" s="212" t="s">
        <v>76</v>
      </c>
      <c r="AY141" s="211" t="s">
        <v>122</v>
      </c>
      <c r="BK141" s="213">
        <f>BK142+BK161</f>
        <v>0</v>
      </c>
    </row>
    <row r="142" s="12" customFormat="1" ht="22.8" customHeight="1">
      <c r="A142" s="12"/>
      <c r="B142" s="200"/>
      <c r="C142" s="201"/>
      <c r="D142" s="202" t="s">
        <v>75</v>
      </c>
      <c r="E142" s="214" t="s">
        <v>675</v>
      </c>
      <c r="F142" s="214" t="s">
        <v>676</v>
      </c>
      <c r="G142" s="201"/>
      <c r="H142" s="201"/>
      <c r="I142" s="204"/>
      <c r="J142" s="215">
        <f>BK142</f>
        <v>0</v>
      </c>
      <c r="K142" s="201"/>
      <c r="L142" s="206"/>
      <c r="M142" s="207"/>
      <c r="N142" s="208"/>
      <c r="O142" s="208"/>
      <c r="P142" s="209">
        <f>SUM(P143:P160)</f>
        <v>0</v>
      </c>
      <c r="Q142" s="208"/>
      <c r="R142" s="209">
        <f>SUM(R143:R160)</f>
        <v>0.31111900000000003</v>
      </c>
      <c r="S142" s="208"/>
      <c r="T142" s="210">
        <f>SUM(T143:T160)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1" t="s">
        <v>135</v>
      </c>
      <c r="AT142" s="212" t="s">
        <v>75</v>
      </c>
      <c r="AU142" s="212" t="s">
        <v>84</v>
      </c>
      <c r="AY142" s="211" t="s">
        <v>122</v>
      </c>
      <c r="BK142" s="213">
        <f>SUM(BK143:BK160)</f>
        <v>0</v>
      </c>
    </row>
    <row r="143" s="2" customFormat="1" ht="33" customHeight="1">
      <c r="A143" s="35"/>
      <c r="B143" s="36"/>
      <c r="C143" s="216" t="s">
        <v>169</v>
      </c>
      <c r="D143" s="216" t="s">
        <v>125</v>
      </c>
      <c r="E143" s="217" t="s">
        <v>677</v>
      </c>
      <c r="F143" s="218" t="s">
        <v>678</v>
      </c>
      <c r="G143" s="219" t="s">
        <v>384</v>
      </c>
      <c r="H143" s="220">
        <v>3</v>
      </c>
      <c r="I143" s="221"/>
      <c r="J143" s="222">
        <f>ROUND(I143*H143,2)</f>
        <v>0</v>
      </c>
      <c r="K143" s="223"/>
      <c r="L143" s="41"/>
      <c r="M143" s="224" t="s">
        <v>1</v>
      </c>
      <c r="N143" s="225" t="s">
        <v>41</v>
      </c>
      <c r="O143" s="88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447</v>
      </c>
      <c r="AT143" s="228" t="s">
        <v>125</v>
      </c>
      <c r="AU143" s="228" t="s">
        <v>86</v>
      </c>
      <c r="AY143" s="14" t="s">
        <v>122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84</v>
      </c>
      <c r="BK143" s="229">
        <f>ROUND(I143*H143,2)</f>
        <v>0</v>
      </c>
      <c r="BL143" s="14" t="s">
        <v>447</v>
      </c>
      <c r="BM143" s="228" t="s">
        <v>679</v>
      </c>
    </row>
    <row r="144" s="2" customFormat="1" ht="37.8" customHeight="1">
      <c r="A144" s="35"/>
      <c r="B144" s="36"/>
      <c r="C144" s="235" t="s">
        <v>175</v>
      </c>
      <c r="D144" s="235" t="s">
        <v>215</v>
      </c>
      <c r="E144" s="236" t="s">
        <v>680</v>
      </c>
      <c r="F144" s="237" t="s">
        <v>681</v>
      </c>
      <c r="G144" s="238" t="s">
        <v>384</v>
      </c>
      <c r="H144" s="239">
        <v>3</v>
      </c>
      <c r="I144" s="240"/>
      <c r="J144" s="241">
        <f>ROUND(I144*H144,2)</f>
        <v>0</v>
      </c>
      <c r="K144" s="242"/>
      <c r="L144" s="243"/>
      <c r="M144" s="244" t="s">
        <v>1</v>
      </c>
      <c r="N144" s="245" t="s">
        <v>41</v>
      </c>
      <c r="O144" s="88"/>
      <c r="P144" s="226">
        <f>O144*H144</f>
        <v>0</v>
      </c>
      <c r="Q144" s="226">
        <v>0.010999999999999999</v>
      </c>
      <c r="R144" s="226">
        <f>Q144*H144</f>
        <v>0.033000000000000002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682</v>
      </c>
      <c r="AT144" s="228" t="s">
        <v>215</v>
      </c>
      <c r="AU144" s="228" t="s">
        <v>86</v>
      </c>
      <c r="AY144" s="14" t="s">
        <v>122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84</v>
      </c>
      <c r="BK144" s="229">
        <f>ROUND(I144*H144,2)</f>
        <v>0</v>
      </c>
      <c r="BL144" s="14" t="s">
        <v>682</v>
      </c>
      <c r="BM144" s="228" t="s">
        <v>683</v>
      </c>
    </row>
    <row r="145" s="2" customFormat="1" ht="16.5" customHeight="1">
      <c r="A145" s="35"/>
      <c r="B145" s="36"/>
      <c r="C145" s="216" t="s">
        <v>8</v>
      </c>
      <c r="D145" s="216" t="s">
        <v>125</v>
      </c>
      <c r="E145" s="217" t="s">
        <v>684</v>
      </c>
      <c r="F145" s="218" t="s">
        <v>685</v>
      </c>
      <c r="G145" s="219" t="s">
        <v>384</v>
      </c>
      <c r="H145" s="220">
        <v>3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41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447</v>
      </c>
      <c r="AT145" s="228" t="s">
        <v>125</v>
      </c>
      <c r="AU145" s="228" t="s">
        <v>86</v>
      </c>
      <c r="AY145" s="14" t="s">
        <v>122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84</v>
      </c>
      <c r="BK145" s="229">
        <f>ROUND(I145*H145,2)</f>
        <v>0</v>
      </c>
      <c r="BL145" s="14" t="s">
        <v>447</v>
      </c>
      <c r="BM145" s="228" t="s">
        <v>686</v>
      </c>
    </row>
    <row r="146" s="2" customFormat="1" ht="37.8" customHeight="1">
      <c r="A146" s="35"/>
      <c r="B146" s="36"/>
      <c r="C146" s="235" t="s">
        <v>236</v>
      </c>
      <c r="D146" s="235" t="s">
        <v>215</v>
      </c>
      <c r="E146" s="236" t="s">
        <v>687</v>
      </c>
      <c r="F146" s="237" t="s">
        <v>688</v>
      </c>
      <c r="G146" s="238" t="s">
        <v>384</v>
      </c>
      <c r="H146" s="239">
        <v>3</v>
      </c>
      <c r="I146" s="240"/>
      <c r="J146" s="241">
        <f>ROUND(I146*H146,2)</f>
        <v>0</v>
      </c>
      <c r="K146" s="242"/>
      <c r="L146" s="243"/>
      <c r="M146" s="244" t="s">
        <v>1</v>
      </c>
      <c r="N146" s="245" t="s">
        <v>41</v>
      </c>
      <c r="O146" s="88"/>
      <c r="P146" s="226">
        <f>O146*H146</f>
        <v>0</v>
      </c>
      <c r="Q146" s="226">
        <v>0.062</v>
      </c>
      <c r="R146" s="226">
        <f>Q146*H146</f>
        <v>0.186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682</v>
      </c>
      <c r="AT146" s="228" t="s">
        <v>215</v>
      </c>
      <c r="AU146" s="228" t="s">
        <v>86</v>
      </c>
      <c r="AY146" s="14" t="s">
        <v>122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84</v>
      </c>
      <c r="BK146" s="229">
        <f>ROUND(I146*H146,2)</f>
        <v>0</v>
      </c>
      <c r="BL146" s="14" t="s">
        <v>682</v>
      </c>
      <c r="BM146" s="228" t="s">
        <v>689</v>
      </c>
    </row>
    <row r="147" s="2" customFormat="1" ht="16.5" customHeight="1">
      <c r="A147" s="35"/>
      <c r="B147" s="36"/>
      <c r="C147" s="235" t="s">
        <v>240</v>
      </c>
      <c r="D147" s="235" t="s">
        <v>215</v>
      </c>
      <c r="E147" s="236" t="s">
        <v>690</v>
      </c>
      <c r="F147" s="237" t="s">
        <v>691</v>
      </c>
      <c r="G147" s="238" t="s">
        <v>384</v>
      </c>
      <c r="H147" s="239">
        <v>3</v>
      </c>
      <c r="I147" s="240"/>
      <c r="J147" s="241">
        <f>ROUND(I147*H147,2)</f>
        <v>0</v>
      </c>
      <c r="K147" s="242"/>
      <c r="L147" s="243"/>
      <c r="M147" s="244" t="s">
        <v>1</v>
      </c>
      <c r="N147" s="245" t="s">
        <v>41</v>
      </c>
      <c r="O147" s="88"/>
      <c r="P147" s="226">
        <f>O147*H147</f>
        <v>0</v>
      </c>
      <c r="Q147" s="226">
        <v>0.0012999999999999999</v>
      </c>
      <c r="R147" s="226">
        <f>Q147*H147</f>
        <v>0.0038999999999999998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682</v>
      </c>
      <c r="AT147" s="228" t="s">
        <v>215</v>
      </c>
      <c r="AU147" s="228" t="s">
        <v>86</v>
      </c>
      <c r="AY147" s="14" t="s">
        <v>122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84</v>
      </c>
      <c r="BK147" s="229">
        <f>ROUND(I147*H147,2)</f>
        <v>0</v>
      </c>
      <c r="BL147" s="14" t="s">
        <v>682</v>
      </c>
      <c r="BM147" s="228" t="s">
        <v>692</v>
      </c>
    </row>
    <row r="148" s="2" customFormat="1" ht="24.15" customHeight="1">
      <c r="A148" s="35"/>
      <c r="B148" s="36"/>
      <c r="C148" s="216" t="s">
        <v>244</v>
      </c>
      <c r="D148" s="216" t="s">
        <v>125</v>
      </c>
      <c r="E148" s="217" t="s">
        <v>693</v>
      </c>
      <c r="F148" s="218" t="s">
        <v>694</v>
      </c>
      <c r="G148" s="219" t="s">
        <v>384</v>
      </c>
      <c r="H148" s="220">
        <v>3</v>
      </c>
      <c r="I148" s="221"/>
      <c r="J148" s="222">
        <f>ROUND(I148*H148,2)</f>
        <v>0</v>
      </c>
      <c r="K148" s="223"/>
      <c r="L148" s="41"/>
      <c r="M148" s="224" t="s">
        <v>1</v>
      </c>
      <c r="N148" s="225" t="s">
        <v>41</v>
      </c>
      <c r="O148" s="88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447</v>
      </c>
      <c r="AT148" s="228" t="s">
        <v>125</v>
      </c>
      <c r="AU148" s="228" t="s">
        <v>86</v>
      </c>
      <c r="AY148" s="14" t="s">
        <v>122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84</v>
      </c>
      <c r="BK148" s="229">
        <f>ROUND(I148*H148,2)</f>
        <v>0</v>
      </c>
      <c r="BL148" s="14" t="s">
        <v>447</v>
      </c>
      <c r="BM148" s="228" t="s">
        <v>695</v>
      </c>
    </row>
    <row r="149" s="2" customFormat="1" ht="16.5" customHeight="1">
      <c r="A149" s="35"/>
      <c r="B149" s="36"/>
      <c r="C149" s="235" t="s">
        <v>248</v>
      </c>
      <c r="D149" s="235" t="s">
        <v>215</v>
      </c>
      <c r="E149" s="236" t="s">
        <v>696</v>
      </c>
      <c r="F149" s="237" t="s">
        <v>697</v>
      </c>
      <c r="G149" s="238" t="s">
        <v>384</v>
      </c>
      <c r="H149" s="239">
        <v>3</v>
      </c>
      <c r="I149" s="240"/>
      <c r="J149" s="241">
        <f>ROUND(I149*H149,2)</f>
        <v>0</v>
      </c>
      <c r="K149" s="242"/>
      <c r="L149" s="243"/>
      <c r="M149" s="244" t="s">
        <v>1</v>
      </c>
      <c r="N149" s="245" t="s">
        <v>41</v>
      </c>
      <c r="O149" s="88"/>
      <c r="P149" s="226">
        <f>O149*H149</f>
        <v>0</v>
      </c>
      <c r="Q149" s="226">
        <v>0.00059999999999999995</v>
      </c>
      <c r="R149" s="226">
        <f>Q149*H149</f>
        <v>0.0018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682</v>
      </c>
      <c r="AT149" s="228" t="s">
        <v>215</v>
      </c>
      <c r="AU149" s="228" t="s">
        <v>86</v>
      </c>
      <c r="AY149" s="14" t="s">
        <v>122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84</v>
      </c>
      <c r="BK149" s="229">
        <f>ROUND(I149*H149,2)</f>
        <v>0</v>
      </c>
      <c r="BL149" s="14" t="s">
        <v>682</v>
      </c>
      <c r="BM149" s="228" t="s">
        <v>698</v>
      </c>
    </row>
    <row r="150" s="2" customFormat="1" ht="49.05" customHeight="1">
      <c r="A150" s="35"/>
      <c r="B150" s="36"/>
      <c r="C150" s="216" t="s">
        <v>252</v>
      </c>
      <c r="D150" s="216" t="s">
        <v>125</v>
      </c>
      <c r="E150" s="217" t="s">
        <v>699</v>
      </c>
      <c r="F150" s="218" t="s">
        <v>700</v>
      </c>
      <c r="G150" s="219" t="s">
        <v>274</v>
      </c>
      <c r="H150" s="220">
        <v>68</v>
      </c>
      <c r="I150" s="221"/>
      <c r="J150" s="222">
        <f>ROUND(I150*H150,2)</f>
        <v>0</v>
      </c>
      <c r="K150" s="223"/>
      <c r="L150" s="41"/>
      <c r="M150" s="224" t="s">
        <v>1</v>
      </c>
      <c r="N150" s="225" t="s">
        <v>41</v>
      </c>
      <c r="O150" s="88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447</v>
      </c>
      <c r="AT150" s="228" t="s">
        <v>125</v>
      </c>
      <c r="AU150" s="228" t="s">
        <v>86</v>
      </c>
      <c r="AY150" s="14" t="s">
        <v>122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4" t="s">
        <v>84</v>
      </c>
      <c r="BK150" s="229">
        <f>ROUND(I150*H150,2)</f>
        <v>0</v>
      </c>
      <c r="BL150" s="14" t="s">
        <v>447</v>
      </c>
      <c r="BM150" s="228" t="s">
        <v>701</v>
      </c>
    </row>
    <row r="151" s="2" customFormat="1" ht="16.5" customHeight="1">
      <c r="A151" s="35"/>
      <c r="B151" s="36"/>
      <c r="C151" s="235" t="s">
        <v>256</v>
      </c>
      <c r="D151" s="235" t="s">
        <v>215</v>
      </c>
      <c r="E151" s="236" t="s">
        <v>702</v>
      </c>
      <c r="F151" s="237" t="s">
        <v>703</v>
      </c>
      <c r="G151" s="238" t="s">
        <v>316</v>
      </c>
      <c r="H151" s="239">
        <v>82.109999999999999</v>
      </c>
      <c r="I151" s="240"/>
      <c r="J151" s="241">
        <f>ROUND(I151*H151,2)</f>
        <v>0</v>
      </c>
      <c r="K151" s="242"/>
      <c r="L151" s="243"/>
      <c r="M151" s="244" t="s">
        <v>1</v>
      </c>
      <c r="N151" s="245" t="s">
        <v>41</v>
      </c>
      <c r="O151" s="88"/>
      <c r="P151" s="226">
        <f>O151*H151</f>
        <v>0</v>
      </c>
      <c r="Q151" s="226">
        <v>0.001</v>
      </c>
      <c r="R151" s="226">
        <f>Q151*H151</f>
        <v>0.082110000000000002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682</v>
      </c>
      <c r="AT151" s="228" t="s">
        <v>215</v>
      </c>
      <c r="AU151" s="228" t="s">
        <v>86</v>
      </c>
      <c r="AY151" s="14" t="s">
        <v>122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84</v>
      </c>
      <c r="BK151" s="229">
        <f>ROUND(I151*H151,2)</f>
        <v>0</v>
      </c>
      <c r="BL151" s="14" t="s">
        <v>682</v>
      </c>
      <c r="BM151" s="228" t="s">
        <v>704</v>
      </c>
    </row>
    <row r="152" s="2" customFormat="1" ht="37.8" customHeight="1">
      <c r="A152" s="35"/>
      <c r="B152" s="36"/>
      <c r="C152" s="216" t="s">
        <v>260</v>
      </c>
      <c r="D152" s="216" t="s">
        <v>125</v>
      </c>
      <c r="E152" s="217" t="s">
        <v>705</v>
      </c>
      <c r="F152" s="218" t="s">
        <v>706</v>
      </c>
      <c r="G152" s="219" t="s">
        <v>274</v>
      </c>
      <c r="H152" s="220">
        <v>4.5</v>
      </c>
      <c r="I152" s="221"/>
      <c r="J152" s="222">
        <f>ROUND(I152*H152,2)</f>
        <v>0</v>
      </c>
      <c r="K152" s="223"/>
      <c r="L152" s="41"/>
      <c r="M152" s="224" t="s">
        <v>1</v>
      </c>
      <c r="N152" s="225" t="s">
        <v>41</v>
      </c>
      <c r="O152" s="88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447</v>
      </c>
      <c r="AT152" s="228" t="s">
        <v>125</v>
      </c>
      <c r="AU152" s="228" t="s">
        <v>86</v>
      </c>
      <c r="AY152" s="14" t="s">
        <v>122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84</v>
      </c>
      <c r="BK152" s="229">
        <f>ROUND(I152*H152,2)</f>
        <v>0</v>
      </c>
      <c r="BL152" s="14" t="s">
        <v>447</v>
      </c>
      <c r="BM152" s="228" t="s">
        <v>707</v>
      </c>
    </row>
    <row r="153" s="2" customFormat="1" ht="16.5" customHeight="1">
      <c r="A153" s="35"/>
      <c r="B153" s="36"/>
      <c r="C153" s="235" t="s">
        <v>264</v>
      </c>
      <c r="D153" s="235" t="s">
        <v>215</v>
      </c>
      <c r="E153" s="236" t="s">
        <v>708</v>
      </c>
      <c r="F153" s="237" t="s">
        <v>709</v>
      </c>
      <c r="G153" s="238" t="s">
        <v>316</v>
      </c>
      <c r="H153" s="239">
        <v>3.2090000000000001</v>
      </c>
      <c r="I153" s="240"/>
      <c r="J153" s="241">
        <f>ROUND(I153*H153,2)</f>
        <v>0</v>
      </c>
      <c r="K153" s="242"/>
      <c r="L153" s="243"/>
      <c r="M153" s="244" t="s">
        <v>1</v>
      </c>
      <c r="N153" s="245" t="s">
        <v>41</v>
      </c>
      <c r="O153" s="88"/>
      <c r="P153" s="226">
        <f>O153*H153</f>
        <v>0</v>
      </c>
      <c r="Q153" s="226">
        <v>0.001</v>
      </c>
      <c r="R153" s="226">
        <f>Q153*H153</f>
        <v>0.003209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682</v>
      </c>
      <c r="AT153" s="228" t="s">
        <v>215</v>
      </c>
      <c r="AU153" s="228" t="s">
        <v>86</v>
      </c>
      <c r="AY153" s="14" t="s">
        <v>122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84</v>
      </c>
      <c r="BK153" s="229">
        <f>ROUND(I153*H153,2)</f>
        <v>0</v>
      </c>
      <c r="BL153" s="14" t="s">
        <v>682</v>
      </c>
      <c r="BM153" s="228" t="s">
        <v>710</v>
      </c>
    </row>
    <row r="154" s="2" customFormat="1" ht="16.5" customHeight="1">
      <c r="A154" s="35"/>
      <c r="B154" s="36"/>
      <c r="C154" s="216" t="s">
        <v>7</v>
      </c>
      <c r="D154" s="216" t="s">
        <v>125</v>
      </c>
      <c r="E154" s="217" t="s">
        <v>711</v>
      </c>
      <c r="F154" s="218" t="s">
        <v>712</v>
      </c>
      <c r="G154" s="219" t="s">
        <v>384</v>
      </c>
      <c r="H154" s="220">
        <v>5</v>
      </c>
      <c r="I154" s="221"/>
      <c r="J154" s="222">
        <f>ROUND(I154*H154,2)</f>
        <v>0</v>
      </c>
      <c r="K154" s="223"/>
      <c r="L154" s="41"/>
      <c r="M154" s="224" t="s">
        <v>1</v>
      </c>
      <c r="N154" s="225" t="s">
        <v>41</v>
      </c>
      <c r="O154" s="88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447</v>
      </c>
      <c r="AT154" s="228" t="s">
        <v>125</v>
      </c>
      <c r="AU154" s="228" t="s">
        <v>86</v>
      </c>
      <c r="AY154" s="14" t="s">
        <v>122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84</v>
      </c>
      <c r="BK154" s="229">
        <f>ROUND(I154*H154,2)</f>
        <v>0</v>
      </c>
      <c r="BL154" s="14" t="s">
        <v>447</v>
      </c>
      <c r="BM154" s="228" t="s">
        <v>713</v>
      </c>
    </row>
    <row r="155" s="2" customFormat="1" ht="16.5" customHeight="1">
      <c r="A155" s="35"/>
      <c r="B155" s="36"/>
      <c r="C155" s="235" t="s">
        <v>271</v>
      </c>
      <c r="D155" s="235" t="s">
        <v>215</v>
      </c>
      <c r="E155" s="236" t="s">
        <v>714</v>
      </c>
      <c r="F155" s="237" t="s">
        <v>715</v>
      </c>
      <c r="G155" s="238" t="s">
        <v>384</v>
      </c>
      <c r="H155" s="239">
        <v>5</v>
      </c>
      <c r="I155" s="240"/>
      <c r="J155" s="241">
        <f>ROUND(I155*H155,2)</f>
        <v>0</v>
      </c>
      <c r="K155" s="242"/>
      <c r="L155" s="243"/>
      <c r="M155" s="244" t="s">
        <v>1</v>
      </c>
      <c r="N155" s="245" t="s">
        <v>41</v>
      </c>
      <c r="O155" s="88"/>
      <c r="P155" s="226">
        <f>O155*H155</f>
        <v>0</v>
      </c>
      <c r="Q155" s="226">
        <v>0.00012999999999999999</v>
      </c>
      <c r="R155" s="226">
        <f>Q155*H155</f>
        <v>0.00064999999999999997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682</v>
      </c>
      <c r="AT155" s="228" t="s">
        <v>215</v>
      </c>
      <c r="AU155" s="228" t="s">
        <v>86</v>
      </c>
      <c r="AY155" s="14" t="s">
        <v>122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4" t="s">
        <v>84</v>
      </c>
      <c r="BK155" s="229">
        <f>ROUND(I155*H155,2)</f>
        <v>0</v>
      </c>
      <c r="BL155" s="14" t="s">
        <v>682</v>
      </c>
      <c r="BM155" s="228" t="s">
        <v>716</v>
      </c>
    </row>
    <row r="156" s="2" customFormat="1" ht="21.75" customHeight="1">
      <c r="A156" s="35"/>
      <c r="B156" s="36"/>
      <c r="C156" s="216" t="s">
        <v>276</v>
      </c>
      <c r="D156" s="216" t="s">
        <v>125</v>
      </c>
      <c r="E156" s="217" t="s">
        <v>717</v>
      </c>
      <c r="F156" s="218" t="s">
        <v>718</v>
      </c>
      <c r="G156" s="219" t="s">
        <v>384</v>
      </c>
      <c r="H156" s="220">
        <v>3</v>
      </c>
      <c r="I156" s="221"/>
      <c r="J156" s="222">
        <f>ROUND(I156*H156,2)</f>
        <v>0</v>
      </c>
      <c r="K156" s="223"/>
      <c r="L156" s="41"/>
      <c r="M156" s="224" t="s">
        <v>1</v>
      </c>
      <c r="N156" s="225" t="s">
        <v>41</v>
      </c>
      <c r="O156" s="88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447</v>
      </c>
      <c r="AT156" s="228" t="s">
        <v>125</v>
      </c>
      <c r="AU156" s="228" t="s">
        <v>86</v>
      </c>
      <c r="AY156" s="14" t="s">
        <v>122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84</v>
      </c>
      <c r="BK156" s="229">
        <f>ROUND(I156*H156,2)</f>
        <v>0</v>
      </c>
      <c r="BL156" s="14" t="s">
        <v>447</v>
      </c>
      <c r="BM156" s="228" t="s">
        <v>719</v>
      </c>
    </row>
    <row r="157" s="2" customFormat="1" ht="24.15" customHeight="1">
      <c r="A157" s="35"/>
      <c r="B157" s="36"/>
      <c r="C157" s="235" t="s">
        <v>280</v>
      </c>
      <c r="D157" s="235" t="s">
        <v>215</v>
      </c>
      <c r="E157" s="236" t="s">
        <v>720</v>
      </c>
      <c r="F157" s="237" t="s">
        <v>721</v>
      </c>
      <c r="G157" s="238" t="s">
        <v>384</v>
      </c>
      <c r="H157" s="239">
        <v>3</v>
      </c>
      <c r="I157" s="240"/>
      <c r="J157" s="241">
        <f>ROUND(I157*H157,2)</f>
        <v>0</v>
      </c>
      <c r="K157" s="242"/>
      <c r="L157" s="243"/>
      <c r="M157" s="244" t="s">
        <v>1</v>
      </c>
      <c r="N157" s="245" t="s">
        <v>41</v>
      </c>
      <c r="O157" s="88"/>
      <c r="P157" s="226">
        <f>O157*H157</f>
        <v>0</v>
      </c>
      <c r="Q157" s="226">
        <v>0.00014999999999999999</v>
      </c>
      <c r="R157" s="226">
        <f>Q157*H157</f>
        <v>0.00044999999999999999</v>
      </c>
      <c r="S157" s="226">
        <v>0</v>
      </c>
      <c r="T157" s="22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8" t="s">
        <v>682</v>
      </c>
      <c r="AT157" s="228" t="s">
        <v>215</v>
      </c>
      <c r="AU157" s="228" t="s">
        <v>86</v>
      </c>
      <c r="AY157" s="14" t="s">
        <v>122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4" t="s">
        <v>84</v>
      </c>
      <c r="BK157" s="229">
        <f>ROUND(I157*H157,2)</f>
        <v>0</v>
      </c>
      <c r="BL157" s="14" t="s">
        <v>682</v>
      </c>
      <c r="BM157" s="228" t="s">
        <v>722</v>
      </c>
    </row>
    <row r="158" s="2" customFormat="1" ht="33" customHeight="1">
      <c r="A158" s="35"/>
      <c r="B158" s="36"/>
      <c r="C158" s="216" t="s">
        <v>284</v>
      </c>
      <c r="D158" s="216" t="s">
        <v>125</v>
      </c>
      <c r="E158" s="217" t="s">
        <v>723</v>
      </c>
      <c r="F158" s="218" t="s">
        <v>724</v>
      </c>
      <c r="G158" s="219" t="s">
        <v>384</v>
      </c>
      <c r="H158" s="220">
        <v>3</v>
      </c>
      <c r="I158" s="221"/>
      <c r="J158" s="222">
        <f>ROUND(I158*H158,2)</f>
        <v>0</v>
      </c>
      <c r="K158" s="223"/>
      <c r="L158" s="41"/>
      <c r="M158" s="224" t="s">
        <v>1</v>
      </c>
      <c r="N158" s="225" t="s">
        <v>41</v>
      </c>
      <c r="O158" s="88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447</v>
      </c>
      <c r="AT158" s="228" t="s">
        <v>125</v>
      </c>
      <c r="AU158" s="228" t="s">
        <v>86</v>
      </c>
      <c r="AY158" s="14" t="s">
        <v>122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4" t="s">
        <v>84</v>
      </c>
      <c r="BK158" s="229">
        <f>ROUND(I158*H158,2)</f>
        <v>0</v>
      </c>
      <c r="BL158" s="14" t="s">
        <v>447</v>
      </c>
      <c r="BM158" s="228" t="s">
        <v>725</v>
      </c>
    </row>
    <row r="159" s="2" customFormat="1" ht="16.5" customHeight="1">
      <c r="A159" s="35"/>
      <c r="B159" s="36"/>
      <c r="C159" s="216" t="s">
        <v>288</v>
      </c>
      <c r="D159" s="216" t="s">
        <v>125</v>
      </c>
      <c r="E159" s="217" t="s">
        <v>726</v>
      </c>
      <c r="F159" s="218" t="s">
        <v>727</v>
      </c>
      <c r="G159" s="219" t="s">
        <v>384</v>
      </c>
      <c r="H159" s="220">
        <v>3</v>
      </c>
      <c r="I159" s="221"/>
      <c r="J159" s="222">
        <f>ROUND(I159*H159,2)</f>
        <v>0</v>
      </c>
      <c r="K159" s="223"/>
      <c r="L159" s="41"/>
      <c r="M159" s="224" t="s">
        <v>1</v>
      </c>
      <c r="N159" s="225" t="s">
        <v>41</v>
      </c>
      <c r="O159" s="88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8" t="s">
        <v>447</v>
      </c>
      <c r="AT159" s="228" t="s">
        <v>125</v>
      </c>
      <c r="AU159" s="228" t="s">
        <v>86</v>
      </c>
      <c r="AY159" s="14" t="s">
        <v>122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4" t="s">
        <v>84</v>
      </c>
      <c r="BK159" s="229">
        <f>ROUND(I159*H159,2)</f>
        <v>0</v>
      </c>
      <c r="BL159" s="14" t="s">
        <v>447</v>
      </c>
      <c r="BM159" s="228" t="s">
        <v>728</v>
      </c>
    </row>
    <row r="160" s="2" customFormat="1" ht="21.75" customHeight="1">
      <c r="A160" s="35"/>
      <c r="B160" s="36"/>
      <c r="C160" s="216" t="s">
        <v>292</v>
      </c>
      <c r="D160" s="216" t="s">
        <v>125</v>
      </c>
      <c r="E160" s="217" t="s">
        <v>729</v>
      </c>
      <c r="F160" s="218" t="s">
        <v>730</v>
      </c>
      <c r="G160" s="219" t="s">
        <v>384</v>
      </c>
      <c r="H160" s="220">
        <v>3</v>
      </c>
      <c r="I160" s="221"/>
      <c r="J160" s="222">
        <f>ROUND(I160*H160,2)</f>
        <v>0</v>
      </c>
      <c r="K160" s="223"/>
      <c r="L160" s="41"/>
      <c r="M160" s="224" t="s">
        <v>1</v>
      </c>
      <c r="N160" s="225" t="s">
        <v>41</v>
      </c>
      <c r="O160" s="88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447</v>
      </c>
      <c r="AT160" s="228" t="s">
        <v>125</v>
      </c>
      <c r="AU160" s="228" t="s">
        <v>86</v>
      </c>
      <c r="AY160" s="14" t="s">
        <v>122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4" t="s">
        <v>84</v>
      </c>
      <c r="BK160" s="229">
        <f>ROUND(I160*H160,2)</f>
        <v>0</v>
      </c>
      <c r="BL160" s="14" t="s">
        <v>447</v>
      </c>
      <c r="BM160" s="228" t="s">
        <v>731</v>
      </c>
    </row>
    <row r="161" s="12" customFormat="1" ht="22.8" customHeight="1">
      <c r="A161" s="12"/>
      <c r="B161" s="200"/>
      <c r="C161" s="201"/>
      <c r="D161" s="202" t="s">
        <v>75</v>
      </c>
      <c r="E161" s="214" t="s">
        <v>732</v>
      </c>
      <c r="F161" s="214" t="s">
        <v>733</v>
      </c>
      <c r="G161" s="201"/>
      <c r="H161" s="201"/>
      <c r="I161" s="204"/>
      <c r="J161" s="215">
        <f>BK161</f>
        <v>0</v>
      </c>
      <c r="K161" s="201"/>
      <c r="L161" s="206"/>
      <c r="M161" s="207"/>
      <c r="N161" s="208"/>
      <c r="O161" s="208"/>
      <c r="P161" s="209">
        <f>SUM(P162:P179)</f>
        <v>0</v>
      </c>
      <c r="Q161" s="208"/>
      <c r="R161" s="209">
        <f>SUM(R162:R179)</f>
        <v>0.14066926000000002</v>
      </c>
      <c r="S161" s="208"/>
      <c r="T161" s="210">
        <f>SUM(T162:T179)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1" t="s">
        <v>135</v>
      </c>
      <c r="AT161" s="212" t="s">
        <v>75</v>
      </c>
      <c r="AU161" s="212" t="s">
        <v>84</v>
      </c>
      <c r="AY161" s="211" t="s">
        <v>122</v>
      </c>
      <c r="BK161" s="213">
        <f>SUM(BK162:BK179)</f>
        <v>0</v>
      </c>
    </row>
    <row r="162" s="2" customFormat="1" ht="24.15" customHeight="1">
      <c r="A162" s="35"/>
      <c r="B162" s="36"/>
      <c r="C162" s="216" t="s">
        <v>297</v>
      </c>
      <c r="D162" s="216" t="s">
        <v>125</v>
      </c>
      <c r="E162" s="217" t="s">
        <v>734</v>
      </c>
      <c r="F162" s="218" t="s">
        <v>735</v>
      </c>
      <c r="G162" s="219" t="s">
        <v>736</v>
      </c>
      <c r="H162" s="220">
        <v>0.066000000000000003</v>
      </c>
      <c r="I162" s="221"/>
      <c r="J162" s="222">
        <f>ROUND(I162*H162,2)</f>
        <v>0</v>
      </c>
      <c r="K162" s="223"/>
      <c r="L162" s="41"/>
      <c r="M162" s="224" t="s">
        <v>1</v>
      </c>
      <c r="N162" s="225" t="s">
        <v>41</v>
      </c>
      <c r="O162" s="88"/>
      <c r="P162" s="226">
        <f>O162*H162</f>
        <v>0</v>
      </c>
      <c r="Q162" s="226">
        <v>0.0088000000000000005</v>
      </c>
      <c r="R162" s="226">
        <f>Q162*H162</f>
        <v>0.00058080000000000002</v>
      </c>
      <c r="S162" s="226">
        <v>0</v>
      </c>
      <c r="T162" s="22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8" t="s">
        <v>447</v>
      </c>
      <c r="AT162" s="228" t="s">
        <v>125</v>
      </c>
      <c r="AU162" s="228" t="s">
        <v>86</v>
      </c>
      <c r="AY162" s="14" t="s">
        <v>122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4" t="s">
        <v>84</v>
      </c>
      <c r="BK162" s="229">
        <f>ROUND(I162*H162,2)</f>
        <v>0</v>
      </c>
      <c r="BL162" s="14" t="s">
        <v>447</v>
      </c>
      <c r="BM162" s="228" t="s">
        <v>737</v>
      </c>
    </row>
    <row r="163" s="2" customFormat="1" ht="66.75" customHeight="1">
      <c r="A163" s="35"/>
      <c r="B163" s="36"/>
      <c r="C163" s="216" t="s">
        <v>301</v>
      </c>
      <c r="D163" s="216" t="s">
        <v>125</v>
      </c>
      <c r="E163" s="217" t="s">
        <v>738</v>
      </c>
      <c r="F163" s="218" t="s">
        <v>739</v>
      </c>
      <c r="G163" s="219" t="s">
        <v>274</v>
      </c>
      <c r="H163" s="220">
        <v>66</v>
      </c>
      <c r="I163" s="221"/>
      <c r="J163" s="222">
        <f>ROUND(I163*H163,2)</f>
        <v>0</v>
      </c>
      <c r="K163" s="223"/>
      <c r="L163" s="41"/>
      <c r="M163" s="224" t="s">
        <v>1</v>
      </c>
      <c r="N163" s="225" t="s">
        <v>41</v>
      </c>
      <c r="O163" s="88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8" t="s">
        <v>447</v>
      </c>
      <c r="AT163" s="228" t="s">
        <v>125</v>
      </c>
      <c r="AU163" s="228" t="s">
        <v>86</v>
      </c>
      <c r="AY163" s="14" t="s">
        <v>122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4" t="s">
        <v>84</v>
      </c>
      <c r="BK163" s="229">
        <f>ROUND(I163*H163,2)</f>
        <v>0</v>
      </c>
      <c r="BL163" s="14" t="s">
        <v>447</v>
      </c>
      <c r="BM163" s="228" t="s">
        <v>740</v>
      </c>
    </row>
    <row r="164" s="2" customFormat="1" ht="44.25" customHeight="1">
      <c r="A164" s="35"/>
      <c r="B164" s="36"/>
      <c r="C164" s="216" t="s">
        <v>305</v>
      </c>
      <c r="D164" s="216" t="s">
        <v>125</v>
      </c>
      <c r="E164" s="217" t="s">
        <v>741</v>
      </c>
      <c r="F164" s="218" t="s">
        <v>742</v>
      </c>
      <c r="G164" s="219" t="s">
        <v>197</v>
      </c>
      <c r="H164" s="220">
        <v>4.5339999999999998</v>
      </c>
      <c r="I164" s="221"/>
      <c r="J164" s="222">
        <f>ROUND(I164*H164,2)</f>
        <v>0</v>
      </c>
      <c r="K164" s="223"/>
      <c r="L164" s="41"/>
      <c r="M164" s="224" t="s">
        <v>1</v>
      </c>
      <c r="N164" s="225" t="s">
        <v>41</v>
      </c>
      <c r="O164" s="88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8" t="s">
        <v>447</v>
      </c>
      <c r="AT164" s="228" t="s">
        <v>125</v>
      </c>
      <c r="AU164" s="228" t="s">
        <v>86</v>
      </c>
      <c r="AY164" s="14" t="s">
        <v>122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4" t="s">
        <v>84</v>
      </c>
      <c r="BK164" s="229">
        <f>ROUND(I164*H164,2)</f>
        <v>0</v>
      </c>
      <c r="BL164" s="14" t="s">
        <v>447</v>
      </c>
      <c r="BM164" s="228" t="s">
        <v>743</v>
      </c>
    </row>
    <row r="165" s="2" customFormat="1" ht="55.5" customHeight="1">
      <c r="A165" s="35"/>
      <c r="B165" s="36"/>
      <c r="C165" s="216" t="s">
        <v>309</v>
      </c>
      <c r="D165" s="216" t="s">
        <v>125</v>
      </c>
      <c r="E165" s="217" t="s">
        <v>744</v>
      </c>
      <c r="F165" s="218" t="s">
        <v>745</v>
      </c>
      <c r="G165" s="219" t="s">
        <v>197</v>
      </c>
      <c r="H165" s="220">
        <v>13.602</v>
      </c>
      <c r="I165" s="221"/>
      <c r="J165" s="222">
        <f>ROUND(I165*H165,2)</f>
        <v>0</v>
      </c>
      <c r="K165" s="223"/>
      <c r="L165" s="41"/>
      <c r="M165" s="224" t="s">
        <v>1</v>
      </c>
      <c r="N165" s="225" t="s">
        <v>41</v>
      </c>
      <c r="O165" s="88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8" t="s">
        <v>447</v>
      </c>
      <c r="AT165" s="228" t="s">
        <v>125</v>
      </c>
      <c r="AU165" s="228" t="s">
        <v>86</v>
      </c>
      <c r="AY165" s="14" t="s">
        <v>122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4" t="s">
        <v>84</v>
      </c>
      <c r="BK165" s="229">
        <f>ROUND(I165*H165,2)</f>
        <v>0</v>
      </c>
      <c r="BL165" s="14" t="s">
        <v>447</v>
      </c>
      <c r="BM165" s="228" t="s">
        <v>746</v>
      </c>
    </row>
    <row r="166" s="2" customFormat="1" ht="33" customHeight="1">
      <c r="A166" s="35"/>
      <c r="B166" s="36"/>
      <c r="C166" s="216" t="s">
        <v>313</v>
      </c>
      <c r="D166" s="216" t="s">
        <v>125</v>
      </c>
      <c r="E166" s="217" t="s">
        <v>747</v>
      </c>
      <c r="F166" s="218" t="s">
        <v>748</v>
      </c>
      <c r="G166" s="219" t="s">
        <v>210</v>
      </c>
      <c r="H166" s="220">
        <v>23.123000000000001</v>
      </c>
      <c r="I166" s="221"/>
      <c r="J166" s="222">
        <f>ROUND(I166*H166,2)</f>
        <v>0</v>
      </c>
      <c r="K166" s="223"/>
      <c r="L166" s="41"/>
      <c r="M166" s="224" t="s">
        <v>1</v>
      </c>
      <c r="N166" s="225" t="s">
        <v>41</v>
      </c>
      <c r="O166" s="88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8" t="s">
        <v>447</v>
      </c>
      <c r="AT166" s="228" t="s">
        <v>125</v>
      </c>
      <c r="AU166" s="228" t="s">
        <v>86</v>
      </c>
      <c r="AY166" s="14" t="s">
        <v>122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4" t="s">
        <v>84</v>
      </c>
      <c r="BK166" s="229">
        <f>ROUND(I166*H166,2)</f>
        <v>0</v>
      </c>
      <c r="BL166" s="14" t="s">
        <v>447</v>
      </c>
      <c r="BM166" s="228" t="s">
        <v>749</v>
      </c>
    </row>
    <row r="167" s="2" customFormat="1" ht="55.5" customHeight="1">
      <c r="A167" s="35"/>
      <c r="B167" s="36"/>
      <c r="C167" s="216" t="s">
        <v>318</v>
      </c>
      <c r="D167" s="216" t="s">
        <v>125</v>
      </c>
      <c r="E167" s="217" t="s">
        <v>750</v>
      </c>
      <c r="F167" s="218" t="s">
        <v>751</v>
      </c>
      <c r="G167" s="219" t="s">
        <v>274</v>
      </c>
      <c r="H167" s="220">
        <v>66</v>
      </c>
      <c r="I167" s="221"/>
      <c r="J167" s="222">
        <f>ROUND(I167*H167,2)</f>
        <v>0</v>
      </c>
      <c r="K167" s="223"/>
      <c r="L167" s="41"/>
      <c r="M167" s="224" t="s">
        <v>1</v>
      </c>
      <c r="N167" s="225" t="s">
        <v>41</v>
      </c>
      <c r="O167" s="88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8" t="s">
        <v>447</v>
      </c>
      <c r="AT167" s="228" t="s">
        <v>125</v>
      </c>
      <c r="AU167" s="228" t="s">
        <v>86</v>
      </c>
      <c r="AY167" s="14" t="s">
        <v>122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4" t="s">
        <v>84</v>
      </c>
      <c r="BK167" s="229">
        <f>ROUND(I167*H167,2)</f>
        <v>0</v>
      </c>
      <c r="BL167" s="14" t="s">
        <v>447</v>
      </c>
      <c r="BM167" s="228" t="s">
        <v>752</v>
      </c>
    </row>
    <row r="168" s="2" customFormat="1" ht="33" customHeight="1">
      <c r="A168" s="35"/>
      <c r="B168" s="36"/>
      <c r="C168" s="216" t="s">
        <v>322</v>
      </c>
      <c r="D168" s="216" t="s">
        <v>125</v>
      </c>
      <c r="E168" s="217" t="s">
        <v>753</v>
      </c>
      <c r="F168" s="218" t="s">
        <v>754</v>
      </c>
      <c r="G168" s="219" t="s">
        <v>274</v>
      </c>
      <c r="H168" s="220">
        <v>4.5</v>
      </c>
      <c r="I168" s="221"/>
      <c r="J168" s="222">
        <f>ROUND(I168*H168,2)</f>
        <v>0</v>
      </c>
      <c r="K168" s="223"/>
      <c r="L168" s="41"/>
      <c r="M168" s="224" t="s">
        <v>1</v>
      </c>
      <c r="N168" s="225" t="s">
        <v>41</v>
      </c>
      <c r="O168" s="88"/>
      <c r="P168" s="226">
        <f>O168*H168</f>
        <v>0</v>
      </c>
      <c r="Q168" s="226">
        <v>3.0000000000000001E-05</v>
      </c>
      <c r="R168" s="226">
        <f>Q168*H168</f>
        <v>0.000135</v>
      </c>
      <c r="S168" s="226">
        <v>0</v>
      </c>
      <c r="T168" s="22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8" t="s">
        <v>447</v>
      </c>
      <c r="AT168" s="228" t="s">
        <v>125</v>
      </c>
      <c r="AU168" s="228" t="s">
        <v>86</v>
      </c>
      <c r="AY168" s="14" t="s">
        <v>122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4" t="s">
        <v>84</v>
      </c>
      <c r="BK168" s="229">
        <f>ROUND(I168*H168,2)</f>
        <v>0</v>
      </c>
      <c r="BL168" s="14" t="s">
        <v>447</v>
      </c>
      <c r="BM168" s="228" t="s">
        <v>755</v>
      </c>
    </row>
    <row r="169" s="2" customFormat="1" ht="24.15" customHeight="1">
      <c r="A169" s="35"/>
      <c r="B169" s="36"/>
      <c r="C169" s="216" t="s">
        <v>326</v>
      </c>
      <c r="D169" s="216" t="s">
        <v>125</v>
      </c>
      <c r="E169" s="217" t="s">
        <v>756</v>
      </c>
      <c r="F169" s="218" t="s">
        <v>757</v>
      </c>
      <c r="G169" s="219" t="s">
        <v>197</v>
      </c>
      <c r="H169" s="220">
        <v>0.82999999999999996</v>
      </c>
      <c r="I169" s="221"/>
      <c r="J169" s="222">
        <f>ROUND(I169*H169,2)</f>
        <v>0</v>
      </c>
      <c r="K169" s="223"/>
      <c r="L169" s="41"/>
      <c r="M169" s="224" t="s">
        <v>1</v>
      </c>
      <c r="N169" s="225" t="s">
        <v>41</v>
      </c>
      <c r="O169" s="88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8" t="s">
        <v>447</v>
      </c>
      <c r="AT169" s="228" t="s">
        <v>125</v>
      </c>
      <c r="AU169" s="228" t="s">
        <v>86</v>
      </c>
      <c r="AY169" s="14" t="s">
        <v>122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4" t="s">
        <v>84</v>
      </c>
      <c r="BK169" s="229">
        <f>ROUND(I169*H169,2)</f>
        <v>0</v>
      </c>
      <c r="BL169" s="14" t="s">
        <v>447</v>
      </c>
      <c r="BM169" s="228" t="s">
        <v>758</v>
      </c>
    </row>
    <row r="170" s="2" customFormat="1" ht="37.8" customHeight="1">
      <c r="A170" s="35"/>
      <c r="B170" s="36"/>
      <c r="C170" s="216" t="s">
        <v>330</v>
      </c>
      <c r="D170" s="216" t="s">
        <v>125</v>
      </c>
      <c r="E170" s="217" t="s">
        <v>759</v>
      </c>
      <c r="F170" s="218" t="s">
        <v>760</v>
      </c>
      <c r="G170" s="219" t="s">
        <v>274</v>
      </c>
      <c r="H170" s="220">
        <v>66</v>
      </c>
      <c r="I170" s="221"/>
      <c r="J170" s="222">
        <f>ROUND(I170*H170,2)</f>
        <v>0</v>
      </c>
      <c r="K170" s="223"/>
      <c r="L170" s="41"/>
      <c r="M170" s="224" t="s">
        <v>1</v>
      </c>
      <c r="N170" s="225" t="s">
        <v>41</v>
      </c>
      <c r="O170" s="88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8" t="s">
        <v>447</v>
      </c>
      <c r="AT170" s="228" t="s">
        <v>125</v>
      </c>
      <c r="AU170" s="228" t="s">
        <v>86</v>
      </c>
      <c r="AY170" s="14" t="s">
        <v>122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4" t="s">
        <v>84</v>
      </c>
      <c r="BK170" s="229">
        <f>ROUND(I170*H170,2)</f>
        <v>0</v>
      </c>
      <c r="BL170" s="14" t="s">
        <v>447</v>
      </c>
      <c r="BM170" s="228" t="s">
        <v>761</v>
      </c>
    </row>
    <row r="171" s="2" customFormat="1" ht="33" customHeight="1">
      <c r="A171" s="35"/>
      <c r="B171" s="36"/>
      <c r="C171" s="216" t="s">
        <v>334</v>
      </c>
      <c r="D171" s="216" t="s">
        <v>125</v>
      </c>
      <c r="E171" s="217" t="s">
        <v>762</v>
      </c>
      <c r="F171" s="218" t="s">
        <v>763</v>
      </c>
      <c r="G171" s="219" t="s">
        <v>274</v>
      </c>
      <c r="H171" s="220">
        <v>66</v>
      </c>
      <c r="I171" s="221"/>
      <c r="J171" s="222">
        <f>ROUND(I171*H171,2)</f>
        <v>0</v>
      </c>
      <c r="K171" s="223"/>
      <c r="L171" s="41"/>
      <c r="M171" s="224" t="s">
        <v>1</v>
      </c>
      <c r="N171" s="225" t="s">
        <v>41</v>
      </c>
      <c r="O171" s="88"/>
      <c r="P171" s="226">
        <f>O171*H171</f>
        <v>0</v>
      </c>
      <c r="Q171" s="226">
        <v>9.0000000000000006E-05</v>
      </c>
      <c r="R171" s="226">
        <f>Q171*H171</f>
        <v>0.00594</v>
      </c>
      <c r="S171" s="226">
        <v>0</v>
      </c>
      <c r="T171" s="22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8" t="s">
        <v>447</v>
      </c>
      <c r="AT171" s="228" t="s">
        <v>125</v>
      </c>
      <c r="AU171" s="228" t="s">
        <v>86</v>
      </c>
      <c r="AY171" s="14" t="s">
        <v>122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4" t="s">
        <v>84</v>
      </c>
      <c r="BK171" s="229">
        <f>ROUND(I171*H171,2)</f>
        <v>0</v>
      </c>
      <c r="BL171" s="14" t="s">
        <v>447</v>
      </c>
      <c r="BM171" s="228" t="s">
        <v>764</v>
      </c>
    </row>
    <row r="172" s="2" customFormat="1" ht="37.8" customHeight="1">
      <c r="A172" s="35"/>
      <c r="B172" s="36"/>
      <c r="C172" s="216" t="s">
        <v>338</v>
      </c>
      <c r="D172" s="216" t="s">
        <v>125</v>
      </c>
      <c r="E172" s="217" t="s">
        <v>765</v>
      </c>
      <c r="F172" s="218" t="s">
        <v>766</v>
      </c>
      <c r="G172" s="219" t="s">
        <v>274</v>
      </c>
      <c r="H172" s="220">
        <v>66</v>
      </c>
      <c r="I172" s="221"/>
      <c r="J172" s="222">
        <f>ROUND(I172*H172,2)</f>
        <v>0</v>
      </c>
      <c r="K172" s="223"/>
      <c r="L172" s="41"/>
      <c r="M172" s="224" t="s">
        <v>1</v>
      </c>
      <c r="N172" s="225" t="s">
        <v>41</v>
      </c>
      <c r="O172" s="88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8" t="s">
        <v>447</v>
      </c>
      <c r="AT172" s="228" t="s">
        <v>125</v>
      </c>
      <c r="AU172" s="228" t="s">
        <v>86</v>
      </c>
      <c r="AY172" s="14" t="s">
        <v>122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4" t="s">
        <v>84</v>
      </c>
      <c r="BK172" s="229">
        <f>ROUND(I172*H172,2)</f>
        <v>0</v>
      </c>
      <c r="BL172" s="14" t="s">
        <v>447</v>
      </c>
      <c r="BM172" s="228" t="s">
        <v>767</v>
      </c>
    </row>
    <row r="173" s="2" customFormat="1" ht="24.15" customHeight="1">
      <c r="A173" s="35"/>
      <c r="B173" s="36"/>
      <c r="C173" s="235" t="s">
        <v>342</v>
      </c>
      <c r="D173" s="235" t="s">
        <v>215</v>
      </c>
      <c r="E173" s="236" t="s">
        <v>768</v>
      </c>
      <c r="F173" s="237" t="s">
        <v>769</v>
      </c>
      <c r="G173" s="238" t="s">
        <v>274</v>
      </c>
      <c r="H173" s="239">
        <v>69.299999999999997</v>
      </c>
      <c r="I173" s="240"/>
      <c r="J173" s="241">
        <f>ROUND(I173*H173,2)</f>
        <v>0</v>
      </c>
      <c r="K173" s="242"/>
      <c r="L173" s="243"/>
      <c r="M173" s="244" t="s">
        <v>1</v>
      </c>
      <c r="N173" s="245" t="s">
        <v>41</v>
      </c>
      <c r="O173" s="88"/>
      <c r="P173" s="226">
        <f>O173*H173</f>
        <v>0</v>
      </c>
      <c r="Q173" s="226">
        <v>0.00025999999999999998</v>
      </c>
      <c r="R173" s="226">
        <f>Q173*H173</f>
        <v>0.018017999999999999</v>
      </c>
      <c r="S173" s="226">
        <v>0</v>
      </c>
      <c r="T173" s="22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8" t="s">
        <v>682</v>
      </c>
      <c r="AT173" s="228" t="s">
        <v>215</v>
      </c>
      <c r="AU173" s="228" t="s">
        <v>86</v>
      </c>
      <c r="AY173" s="14" t="s">
        <v>122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4" t="s">
        <v>84</v>
      </c>
      <c r="BK173" s="229">
        <f>ROUND(I173*H173,2)</f>
        <v>0</v>
      </c>
      <c r="BL173" s="14" t="s">
        <v>682</v>
      </c>
      <c r="BM173" s="228" t="s">
        <v>770</v>
      </c>
    </row>
    <row r="174" s="2" customFormat="1" ht="37.8" customHeight="1">
      <c r="A174" s="35"/>
      <c r="B174" s="36"/>
      <c r="C174" s="216" t="s">
        <v>346</v>
      </c>
      <c r="D174" s="216" t="s">
        <v>125</v>
      </c>
      <c r="E174" s="217" t="s">
        <v>771</v>
      </c>
      <c r="F174" s="218" t="s">
        <v>772</v>
      </c>
      <c r="G174" s="219" t="s">
        <v>274</v>
      </c>
      <c r="H174" s="220">
        <v>72</v>
      </c>
      <c r="I174" s="221"/>
      <c r="J174" s="222">
        <f>ROUND(I174*H174,2)</f>
        <v>0</v>
      </c>
      <c r="K174" s="223"/>
      <c r="L174" s="41"/>
      <c r="M174" s="224" t="s">
        <v>1</v>
      </c>
      <c r="N174" s="225" t="s">
        <v>41</v>
      </c>
      <c r="O174" s="88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8" t="s">
        <v>447</v>
      </c>
      <c r="AT174" s="228" t="s">
        <v>125</v>
      </c>
      <c r="AU174" s="228" t="s">
        <v>86</v>
      </c>
      <c r="AY174" s="14" t="s">
        <v>122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4" t="s">
        <v>84</v>
      </c>
      <c r="BK174" s="229">
        <f>ROUND(I174*H174,2)</f>
        <v>0</v>
      </c>
      <c r="BL174" s="14" t="s">
        <v>447</v>
      </c>
      <c r="BM174" s="228" t="s">
        <v>773</v>
      </c>
    </row>
    <row r="175" s="2" customFormat="1" ht="24.15" customHeight="1">
      <c r="A175" s="35"/>
      <c r="B175" s="36"/>
      <c r="C175" s="235" t="s">
        <v>350</v>
      </c>
      <c r="D175" s="235" t="s">
        <v>215</v>
      </c>
      <c r="E175" s="236" t="s">
        <v>774</v>
      </c>
      <c r="F175" s="237" t="s">
        <v>775</v>
      </c>
      <c r="G175" s="238" t="s">
        <v>274</v>
      </c>
      <c r="H175" s="239">
        <v>42</v>
      </c>
      <c r="I175" s="240"/>
      <c r="J175" s="241">
        <f>ROUND(I175*H175,2)</f>
        <v>0</v>
      </c>
      <c r="K175" s="242"/>
      <c r="L175" s="243"/>
      <c r="M175" s="244" t="s">
        <v>1</v>
      </c>
      <c r="N175" s="245" t="s">
        <v>41</v>
      </c>
      <c r="O175" s="88"/>
      <c r="P175" s="226">
        <f>O175*H175</f>
        <v>0</v>
      </c>
      <c r="Q175" s="226">
        <v>0.00035</v>
      </c>
      <c r="R175" s="226">
        <f>Q175*H175</f>
        <v>0.0147</v>
      </c>
      <c r="S175" s="226">
        <v>0</v>
      </c>
      <c r="T175" s="22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8" t="s">
        <v>682</v>
      </c>
      <c r="AT175" s="228" t="s">
        <v>215</v>
      </c>
      <c r="AU175" s="228" t="s">
        <v>86</v>
      </c>
      <c r="AY175" s="14" t="s">
        <v>122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4" t="s">
        <v>84</v>
      </c>
      <c r="BK175" s="229">
        <f>ROUND(I175*H175,2)</f>
        <v>0</v>
      </c>
      <c r="BL175" s="14" t="s">
        <v>682</v>
      </c>
      <c r="BM175" s="228" t="s">
        <v>776</v>
      </c>
    </row>
    <row r="176" s="2" customFormat="1" ht="44.25" customHeight="1">
      <c r="A176" s="35"/>
      <c r="B176" s="36"/>
      <c r="C176" s="216" t="s">
        <v>354</v>
      </c>
      <c r="D176" s="216" t="s">
        <v>125</v>
      </c>
      <c r="E176" s="217" t="s">
        <v>777</v>
      </c>
      <c r="F176" s="218" t="s">
        <v>778</v>
      </c>
      <c r="G176" s="219" t="s">
        <v>227</v>
      </c>
      <c r="H176" s="220">
        <v>0.12</v>
      </c>
      <c r="I176" s="221"/>
      <c r="J176" s="222">
        <f>ROUND(I176*H176,2)</f>
        <v>0</v>
      </c>
      <c r="K176" s="223"/>
      <c r="L176" s="41"/>
      <c r="M176" s="224" t="s">
        <v>1</v>
      </c>
      <c r="N176" s="225" t="s">
        <v>41</v>
      </c>
      <c r="O176" s="88"/>
      <c r="P176" s="226">
        <f>O176*H176</f>
        <v>0</v>
      </c>
      <c r="Q176" s="226">
        <v>0.10100000000000001</v>
      </c>
      <c r="R176" s="226">
        <f>Q176*H176</f>
        <v>0.012120000000000001</v>
      </c>
      <c r="S176" s="226">
        <v>0</v>
      </c>
      <c r="T176" s="22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8" t="s">
        <v>447</v>
      </c>
      <c r="AT176" s="228" t="s">
        <v>125</v>
      </c>
      <c r="AU176" s="228" t="s">
        <v>86</v>
      </c>
      <c r="AY176" s="14" t="s">
        <v>122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4" t="s">
        <v>84</v>
      </c>
      <c r="BK176" s="229">
        <f>ROUND(I176*H176,2)</f>
        <v>0</v>
      </c>
      <c r="BL176" s="14" t="s">
        <v>447</v>
      </c>
      <c r="BM176" s="228" t="s">
        <v>779</v>
      </c>
    </row>
    <row r="177" s="2" customFormat="1" ht="21.75" customHeight="1">
      <c r="A177" s="35"/>
      <c r="B177" s="36"/>
      <c r="C177" s="235" t="s">
        <v>359</v>
      </c>
      <c r="D177" s="235" t="s">
        <v>215</v>
      </c>
      <c r="E177" s="236" t="s">
        <v>780</v>
      </c>
      <c r="F177" s="237" t="s">
        <v>781</v>
      </c>
      <c r="G177" s="238" t="s">
        <v>227</v>
      </c>
      <c r="H177" s="239">
        <v>0.122</v>
      </c>
      <c r="I177" s="240"/>
      <c r="J177" s="241">
        <f>ROUND(I177*H177,2)</f>
        <v>0</v>
      </c>
      <c r="K177" s="242"/>
      <c r="L177" s="243"/>
      <c r="M177" s="244" t="s">
        <v>1</v>
      </c>
      <c r="N177" s="245" t="s">
        <v>41</v>
      </c>
      <c r="O177" s="88"/>
      <c r="P177" s="226">
        <f>O177*H177</f>
        <v>0</v>
      </c>
      <c r="Q177" s="226">
        <v>0.13100000000000001</v>
      </c>
      <c r="R177" s="226">
        <f>Q177*H177</f>
        <v>0.015982</v>
      </c>
      <c r="S177" s="226">
        <v>0</v>
      </c>
      <c r="T177" s="22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8" t="s">
        <v>682</v>
      </c>
      <c r="AT177" s="228" t="s">
        <v>215</v>
      </c>
      <c r="AU177" s="228" t="s">
        <v>86</v>
      </c>
      <c r="AY177" s="14" t="s">
        <v>122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4" t="s">
        <v>84</v>
      </c>
      <c r="BK177" s="229">
        <f>ROUND(I177*H177,2)</f>
        <v>0</v>
      </c>
      <c r="BL177" s="14" t="s">
        <v>682</v>
      </c>
      <c r="BM177" s="228" t="s">
        <v>782</v>
      </c>
    </row>
    <row r="178" s="2" customFormat="1" ht="24.15" customHeight="1">
      <c r="A178" s="35"/>
      <c r="B178" s="36"/>
      <c r="C178" s="216" t="s">
        <v>364</v>
      </c>
      <c r="D178" s="216" t="s">
        <v>125</v>
      </c>
      <c r="E178" s="217" t="s">
        <v>783</v>
      </c>
      <c r="F178" s="218" t="s">
        <v>784</v>
      </c>
      <c r="G178" s="219" t="s">
        <v>384</v>
      </c>
      <c r="H178" s="220">
        <v>3</v>
      </c>
      <c r="I178" s="221"/>
      <c r="J178" s="222">
        <f>ROUND(I178*H178,2)</f>
        <v>0</v>
      </c>
      <c r="K178" s="223"/>
      <c r="L178" s="41"/>
      <c r="M178" s="224" t="s">
        <v>1</v>
      </c>
      <c r="N178" s="225" t="s">
        <v>41</v>
      </c>
      <c r="O178" s="88"/>
      <c r="P178" s="226">
        <f>O178*H178</f>
        <v>0</v>
      </c>
      <c r="Q178" s="226">
        <v>8.0000000000000007E-05</v>
      </c>
      <c r="R178" s="226">
        <f>Q178*H178</f>
        <v>0.00024000000000000003</v>
      </c>
      <c r="S178" s="226">
        <v>0</v>
      </c>
      <c r="T178" s="22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8" t="s">
        <v>447</v>
      </c>
      <c r="AT178" s="228" t="s">
        <v>125</v>
      </c>
      <c r="AU178" s="228" t="s">
        <v>86</v>
      </c>
      <c r="AY178" s="14" t="s">
        <v>122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4" t="s">
        <v>84</v>
      </c>
      <c r="BK178" s="229">
        <f>ROUND(I178*H178,2)</f>
        <v>0</v>
      </c>
      <c r="BL178" s="14" t="s">
        <v>447</v>
      </c>
      <c r="BM178" s="228" t="s">
        <v>785</v>
      </c>
    </row>
    <row r="179" s="2" customFormat="1" ht="24.15" customHeight="1">
      <c r="A179" s="35"/>
      <c r="B179" s="36"/>
      <c r="C179" s="235" t="s">
        <v>368</v>
      </c>
      <c r="D179" s="235" t="s">
        <v>215</v>
      </c>
      <c r="E179" s="236" t="s">
        <v>786</v>
      </c>
      <c r="F179" s="237" t="s">
        <v>787</v>
      </c>
      <c r="G179" s="238" t="s">
        <v>274</v>
      </c>
      <c r="H179" s="239">
        <v>4.1310000000000002</v>
      </c>
      <c r="I179" s="240"/>
      <c r="J179" s="241">
        <f>ROUND(I179*H179,2)</f>
        <v>0</v>
      </c>
      <c r="K179" s="242"/>
      <c r="L179" s="243"/>
      <c r="M179" s="244" t="s">
        <v>1</v>
      </c>
      <c r="N179" s="245" t="s">
        <v>41</v>
      </c>
      <c r="O179" s="88"/>
      <c r="P179" s="226">
        <f>O179*H179</f>
        <v>0</v>
      </c>
      <c r="Q179" s="226">
        <v>0.017659999999999999</v>
      </c>
      <c r="R179" s="226">
        <f>Q179*H179</f>
        <v>0.072953459999999998</v>
      </c>
      <c r="S179" s="226">
        <v>0</v>
      </c>
      <c r="T179" s="22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8" t="s">
        <v>682</v>
      </c>
      <c r="AT179" s="228" t="s">
        <v>215</v>
      </c>
      <c r="AU179" s="228" t="s">
        <v>86</v>
      </c>
      <c r="AY179" s="14" t="s">
        <v>122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4" t="s">
        <v>84</v>
      </c>
      <c r="BK179" s="229">
        <f>ROUND(I179*H179,2)</f>
        <v>0</v>
      </c>
      <c r="BL179" s="14" t="s">
        <v>682</v>
      </c>
      <c r="BM179" s="228" t="s">
        <v>788</v>
      </c>
    </row>
    <row r="180" s="12" customFormat="1" ht="25.92" customHeight="1">
      <c r="A180" s="12"/>
      <c r="B180" s="200"/>
      <c r="C180" s="201"/>
      <c r="D180" s="202" t="s">
        <v>75</v>
      </c>
      <c r="E180" s="203" t="s">
        <v>119</v>
      </c>
      <c r="F180" s="203" t="s">
        <v>120</v>
      </c>
      <c r="G180" s="201"/>
      <c r="H180" s="201"/>
      <c r="I180" s="204"/>
      <c r="J180" s="205">
        <f>BK180</f>
        <v>0</v>
      </c>
      <c r="K180" s="201"/>
      <c r="L180" s="206"/>
      <c r="M180" s="207"/>
      <c r="N180" s="208"/>
      <c r="O180" s="208"/>
      <c r="P180" s="209">
        <f>P181+P183+P185</f>
        <v>0</v>
      </c>
      <c r="Q180" s="208"/>
      <c r="R180" s="209">
        <f>R181+R183+R185</f>
        <v>0</v>
      </c>
      <c r="S180" s="208"/>
      <c r="T180" s="210">
        <f>T181+T183+T185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1" t="s">
        <v>142</v>
      </c>
      <c r="AT180" s="212" t="s">
        <v>75</v>
      </c>
      <c r="AU180" s="212" t="s">
        <v>76</v>
      </c>
      <c r="AY180" s="211" t="s">
        <v>122</v>
      </c>
      <c r="BK180" s="213">
        <f>BK181+BK183+BK185</f>
        <v>0</v>
      </c>
    </row>
    <row r="181" s="12" customFormat="1" ht="22.8" customHeight="1">
      <c r="A181" s="12"/>
      <c r="B181" s="200"/>
      <c r="C181" s="201"/>
      <c r="D181" s="202" t="s">
        <v>75</v>
      </c>
      <c r="E181" s="214" t="s">
        <v>789</v>
      </c>
      <c r="F181" s="214" t="s">
        <v>790</v>
      </c>
      <c r="G181" s="201"/>
      <c r="H181" s="201"/>
      <c r="I181" s="204"/>
      <c r="J181" s="215">
        <f>BK181</f>
        <v>0</v>
      </c>
      <c r="K181" s="201"/>
      <c r="L181" s="206"/>
      <c r="M181" s="207"/>
      <c r="N181" s="208"/>
      <c r="O181" s="208"/>
      <c r="P181" s="209">
        <f>P182</f>
        <v>0</v>
      </c>
      <c r="Q181" s="208"/>
      <c r="R181" s="209">
        <f>R182</f>
        <v>0</v>
      </c>
      <c r="S181" s="208"/>
      <c r="T181" s="210">
        <f>T182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1" t="s">
        <v>142</v>
      </c>
      <c r="AT181" s="212" t="s">
        <v>75</v>
      </c>
      <c r="AU181" s="212" t="s">
        <v>84</v>
      </c>
      <c r="AY181" s="211" t="s">
        <v>122</v>
      </c>
      <c r="BK181" s="213">
        <f>BK182</f>
        <v>0</v>
      </c>
    </row>
    <row r="182" s="2" customFormat="1" ht="16.5" customHeight="1">
      <c r="A182" s="35"/>
      <c r="B182" s="36"/>
      <c r="C182" s="216" t="s">
        <v>372</v>
      </c>
      <c r="D182" s="216" t="s">
        <v>125</v>
      </c>
      <c r="E182" s="217" t="s">
        <v>791</v>
      </c>
      <c r="F182" s="218" t="s">
        <v>792</v>
      </c>
      <c r="G182" s="219" t="s">
        <v>644</v>
      </c>
      <c r="H182" s="220">
        <v>3</v>
      </c>
      <c r="I182" s="221"/>
      <c r="J182" s="222">
        <f>ROUND(I182*H182,2)</f>
        <v>0</v>
      </c>
      <c r="K182" s="223"/>
      <c r="L182" s="41"/>
      <c r="M182" s="224" t="s">
        <v>1</v>
      </c>
      <c r="N182" s="225" t="s">
        <v>41</v>
      </c>
      <c r="O182" s="88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8" t="s">
        <v>793</v>
      </c>
      <c r="AT182" s="228" t="s">
        <v>125</v>
      </c>
      <c r="AU182" s="228" t="s">
        <v>86</v>
      </c>
      <c r="AY182" s="14" t="s">
        <v>122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4" t="s">
        <v>84</v>
      </c>
      <c r="BK182" s="229">
        <f>ROUND(I182*H182,2)</f>
        <v>0</v>
      </c>
      <c r="BL182" s="14" t="s">
        <v>793</v>
      </c>
      <c r="BM182" s="228" t="s">
        <v>794</v>
      </c>
    </row>
    <row r="183" s="12" customFormat="1" ht="22.8" customHeight="1">
      <c r="A183" s="12"/>
      <c r="B183" s="200"/>
      <c r="C183" s="201"/>
      <c r="D183" s="202" t="s">
        <v>75</v>
      </c>
      <c r="E183" s="214" t="s">
        <v>163</v>
      </c>
      <c r="F183" s="214" t="s">
        <v>164</v>
      </c>
      <c r="G183" s="201"/>
      <c r="H183" s="201"/>
      <c r="I183" s="204"/>
      <c r="J183" s="215">
        <f>BK183</f>
        <v>0</v>
      </c>
      <c r="K183" s="201"/>
      <c r="L183" s="206"/>
      <c r="M183" s="207"/>
      <c r="N183" s="208"/>
      <c r="O183" s="208"/>
      <c r="P183" s="209">
        <f>P184</f>
        <v>0</v>
      </c>
      <c r="Q183" s="208"/>
      <c r="R183" s="209">
        <f>R184</f>
        <v>0</v>
      </c>
      <c r="S183" s="208"/>
      <c r="T183" s="210">
        <f>T184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1" t="s">
        <v>121</v>
      </c>
      <c r="AT183" s="212" t="s">
        <v>75</v>
      </c>
      <c r="AU183" s="212" t="s">
        <v>84</v>
      </c>
      <c r="AY183" s="211" t="s">
        <v>122</v>
      </c>
      <c r="BK183" s="213">
        <f>BK184</f>
        <v>0</v>
      </c>
    </row>
    <row r="184" s="2" customFormat="1" ht="16.5" customHeight="1">
      <c r="A184" s="35"/>
      <c r="B184" s="36"/>
      <c r="C184" s="216" t="s">
        <v>377</v>
      </c>
      <c r="D184" s="216" t="s">
        <v>125</v>
      </c>
      <c r="E184" s="217" t="s">
        <v>795</v>
      </c>
      <c r="F184" s="218" t="s">
        <v>796</v>
      </c>
      <c r="G184" s="219" t="s">
        <v>797</v>
      </c>
      <c r="H184" s="220">
        <v>3</v>
      </c>
      <c r="I184" s="221"/>
      <c r="J184" s="222">
        <f>ROUND(I184*H184,2)</f>
        <v>0</v>
      </c>
      <c r="K184" s="223"/>
      <c r="L184" s="41"/>
      <c r="M184" s="224" t="s">
        <v>1</v>
      </c>
      <c r="N184" s="225" t="s">
        <v>41</v>
      </c>
      <c r="O184" s="88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8" t="s">
        <v>129</v>
      </c>
      <c r="AT184" s="228" t="s">
        <v>125</v>
      </c>
      <c r="AU184" s="228" t="s">
        <v>86</v>
      </c>
      <c r="AY184" s="14" t="s">
        <v>122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4" t="s">
        <v>84</v>
      </c>
      <c r="BK184" s="229">
        <f>ROUND(I184*H184,2)</f>
        <v>0</v>
      </c>
      <c r="BL184" s="14" t="s">
        <v>129</v>
      </c>
      <c r="BM184" s="228" t="s">
        <v>798</v>
      </c>
    </row>
    <row r="185" s="12" customFormat="1" ht="22.8" customHeight="1">
      <c r="A185" s="12"/>
      <c r="B185" s="200"/>
      <c r="C185" s="201"/>
      <c r="D185" s="202" t="s">
        <v>75</v>
      </c>
      <c r="E185" s="214" t="s">
        <v>173</v>
      </c>
      <c r="F185" s="214" t="s">
        <v>174</v>
      </c>
      <c r="G185" s="201"/>
      <c r="H185" s="201"/>
      <c r="I185" s="204"/>
      <c r="J185" s="215">
        <f>BK185</f>
        <v>0</v>
      </c>
      <c r="K185" s="201"/>
      <c r="L185" s="206"/>
      <c r="M185" s="207"/>
      <c r="N185" s="208"/>
      <c r="O185" s="208"/>
      <c r="P185" s="209">
        <f>P186</f>
        <v>0</v>
      </c>
      <c r="Q185" s="208"/>
      <c r="R185" s="209">
        <f>R186</f>
        <v>0</v>
      </c>
      <c r="S185" s="208"/>
      <c r="T185" s="210">
        <f>T186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1" t="s">
        <v>121</v>
      </c>
      <c r="AT185" s="212" t="s">
        <v>75</v>
      </c>
      <c r="AU185" s="212" t="s">
        <v>84</v>
      </c>
      <c r="AY185" s="211" t="s">
        <v>122</v>
      </c>
      <c r="BK185" s="213">
        <f>BK186</f>
        <v>0</v>
      </c>
    </row>
    <row r="186" s="2" customFormat="1" ht="16.5" customHeight="1">
      <c r="A186" s="35"/>
      <c r="B186" s="36"/>
      <c r="C186" s="216" t="s">
        <v>381</v>
      </c>
      <c r="D186" s="216" t="s">
        <v>125</v>
      </c>
      <c r="E186" s="217" t="s">
        <v>799</v>
      </c>
      <c r="F186" s="218" t="s">
        <v>800</v>
      </c>
      <c r="G186" s="219" t="s">
        <v>644</v>
      </c>
      <c r="H186" s="220">
        <v>8</v>
      </c>
      <c r="I186" s="221"/>
      <c r="J186" s="222">
        <f>ROUND(I186*H186,2)</f>
        <v>0</v>
      </c>
      <c r="K186" s="223"/>
      <c r="L186" s="41"/>
      <c r="M186" s="230" t="s">
        <v>1</v>
      </c>
      <c r="N186" s="231" t="s">
        <v>41</v>
      </c>
      <c r="O186" s="232"/>
      <c r="P186" s="233">
        <f>O186*H186</f>
        <v>0</v>
      </c>
      <c r="Q186" s="233">
        <v>0</v>
      </c>
      <c r="R186" s="233">
        <f>Q186*H186</f>
        <v>0</v>
      </c>
      <c r="S186" s="233">
        <v>0</v>
      </c>
      <c r="T186" s="234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8" t="s">
        <v>129</v>
      </c>
      <c r="AT186" s="228" t="s">
        <v>125</v>
      </c>
      <c r="AU186" s="228" t="s">
        <v>86</v>
      </c>
      <c r="AY186" s="14" t="s">
        <v>122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4" t="s">
        <v>84</v>
      </c>
      <c r="BK186" s="229">
        <f>ROUND(I186*H186,2)</f>
        <v>0</v>
      </c>
      <c r="BL186" s="14" t="s">
        <v>129</v>
      </c>
      <c r="BM186" s="228" t="s">
        <v>801</v>
      </c>
    </row>
    <row r="187" s="2" customFormat="1" ht="6.96" customHeight="1">
      <c r="A187" s="35"/>
      <c r="B187" s="63"/>
      <c r="C187" s="64"/>
      <c r="D187" s="64"/>
      <c r="E187" s="64"/>
      <c r="F187" s="64"/>
      <c r="G187" s="64"/>
      <c r="H187" s="64"/>
      <c r="I187" s="64"/>
      <c r="J187" s="64"/>
      <c r="K187" s="64"/>
      <c r="L187" s="41"/>
      <c r="M187" s="35"/>
      <c r="O187" s="35"/>
      <c r="P187" s="35"/>
      <c r="Q187" s="35"/>
      <c r="R187" s="35"/>
      <c r="S187" s="35"/>
      <c r="T187" s="35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</row>
  </sheetData>
  <sheetProtection sheet="1" autoFilter="0" formatColumns="0" formatRows="0" objects="1" scenarios="1" spinCount="100000" saltValue="9SNmGarYq92fCOJrq4OmKlqYVsTn/2kx3WuFMzuIvT2Rn+YsDaEY/T94J53o6eI3c+X25iIof+gjNayo9jd5Uw==" hashValue="KKN9bl9bkYswoJzf9tjRfpFYBVMvgop3Dt1zKbsZ4dC5BZpkgKZXDElk7oISTBBovTkzP5T6lnc76Iy9heqAJw==" algorithmName="SHA-512" password="CA9C"/>
  <autoFilter ref="C126:K186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DESKTOP-GTLMSBH\Admin</dc:creator>
  <cp:lastModifiedBy>DESKTOP-GTLMSBH\Admin</cp:lastModifiedBy>
  <dcterms:created xsi:type="dcterms:W3CDTF">2024-02-15T18:15:30Z</dcterms:created>
  <dcterms:modified xsi:type="dcterms:W3CDTF">2024-02-15T18:15:41Z</dcterms:modified>
</cp:coreProperties>
</file>